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oje\001 Zakázky 2022\131 Revitalizace sídliště Bystřice\02 PDSP\F. Rozpočtová část\02 Soupis prací\"/>
    </mc:Choice>
  </mc:AlternateContent>
  <xr:revisionPtr revIDLastSave="0" documentId="13_ncr:1_{B10F8E38-DE41-459A-BBBC-4D2057FE69AA}" xr6:coauthVersionLast="36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_xlnm._FilterDatabase" localSheetId="3" hidden="1">'Rozpočet Pol'!$A$7:$BH$391</definedName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Pol'!$A$1:$U$391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81" i="12" l="1"/>
  <c r="F39" i="1" s="1"/>
  <c r="F9" i="12"/>
  <c r="G9" i="12" s="1"/>
  <c r="I9" i="12"/>
  <c r="K9" i="12"/>
  <c r="O9" i="12"/>
  <c r="Q9" i="12"/>
  <c r="U9" i="12"/>
  <c r="F15" i="12"/>
  <c r="G15" i="12" s="1"/>
  <c r="M15" i="12" s="1"/>
  <c r="I15" i="12"/>
  <c r="K15" i="12"/>
  <c r="O15" i="12"/>
  <c r="Q15" i="12"/>
  <c r="U15" i="12"/>
  <c r="F20" i="12"/>
  <c r="G20" i="12" s="1"/>
  <c r="M20" i="12" s="1"/>
  <c r="I20" i="12"/>
  <c r="K20" i="12"/>
  <c r="O20" i="12"/>
  <c r="Q20" i="12"/>
  <c r="U20" i="12"/>
  <c r="F24" i="12"/>
  <c r="G24" i="12" s="1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30" i="12"/>
  <c r="G30" i="12" s="1"/>
  <c r="M30" i="12" s="1"/>
  <c r="I30" i="12"/>
  <c r="K30" i="12"/>
  <c r="O30" i="12"/>
  <c r="Q30" i="12"/>
  <c r="U30" i="12"/>
  <c r="F39" i="12"/>
  <c r="G39" i="12" s="1"/>
  <c r="M39" i="12" s="1"/>
  <c r="I39" i="12"/>
  <c r="K39" i="12"/>
  <c r="O39" i="12"/>
  <c r="Q39" i="12"/>
  <c r="U39" i="12"/>
  <c r="F50" i="12"/>
  <c r="G50" i="12" s="1"/>
  <c r="M50" i="12" s="1"/>
  <c r="I50" i="12"/>
  <c r="K50" i="12"/>
  <c r="O50" i="12"/>
  <c r="Q50" i="12"/>
  <c r="U50" i="12"/>
  <c r="F52" i="12"/>
  <c r="G52" i="12" s="1"/>
  <c r="M52" i="12" s="1"/>
  <c r="I52" i="12"/>
  <c r="K52" i="12"/>
  <c r="O52" i="12"/>
  <c r="Q52" i="12"/>
  <c r="U52" i="12"/>
  <c r="F64" i="12"/>
  <c r="G64" i="12" s="1"/>
  <c r="M64" i="12" s="1"/>
  <c r="I64" i="12"/>
  <c r="K64" i="12"/>
  <c r="O64" i="12"/>
  <c r="Q64" i="12"/>
  <c r="U64" i="12"/>
  <c r="F66" i="12"/>
  <c r="G66" i="12" s="1"/>
  <c r="M66" i="12" s="1"/>
  <c r="I66" i="12"/>
  <c r="K66" i="12"/>
  <c r="O66" i="12"/>
  <c r="Q66" i="12"/>
  <c r="U66" i="12"/>
  <c r="F70" i="12"/>
  <c r="G70" i="12" s="1"/>
  <c r="M70" i="12" s="1"/>
  <c r="I70" i="12"/>
  <c r="K70" i="12"/>
  <c r="O70" i="12"/>
  <c r="Q70" i="12"/>
  <c r="U70" i="12"/>
  <c r="F72" i="12"/>
  <c r="G72" i="12" s="1"/>
  <c r="M72" i="12" s="1"/>
  <c r="I72" i="12"/>
  <c r="K72" i="12"/>
  <c r="O72" i="12"/>
  <c r="Q72" i="12"/>
  <c r="U72" i="12"/>
  <c r="F80" i="12"/>
  <c r="G80" i="12" s="1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F94" i="12"/>
  <c r="G94" i="12" s="1"/>
  <c r="M94" i="12" s="1"/>
  <c r="I94" i="12"/>
  <c r="K94" i="12"/>
  <c r="O94" i="12"/>
  <c r="Q94" i="12"/>
  <c r="U94" i="12"/>
  <c r="F107" i="12"/>
  <c r="G107" i="12" s="1"/>
  <c r="M107" i="12" s="1"/>
  <c r="I107" i="12"/>
  <c r="K107" i="12"/>
  <c r="O107" i="12"/>
  <c r="Q107" i="12"/>
  <c r="U107" i="12"/>
  <c r="F109" i="12"/>
  <c r="G109" i="12" s="1"/>
  <c r="M109" i="12" s="1"/>
  <c r="I109" i="12"/>
  <c r="K109" i="12"/>
  <c r="O109" i="12"/>
  <c r="Q109" i="12"/>
  <c r="U109" i="12"/>
  <c r="F119" i="12"/>
  <c r="G119" i="12" s="1"/>
  <c r="M119" i="12" s="1"/>
  <c r="I119" i="12"/>
  <c r="K119" i="12"/>
  <c r="O119" i="12"/>
  <c r="Q119" i="12"/>
  <c r="U119" i="12"/>
  <c r="F127" i="12"/>
  <c r="G127" i="12" s="1"/>
  <c r="M127" i="12" s="1"/>
  <c r="I127" i="12"/>
  <c r="K127" i="12"/>
  <c r="O127" i="12"/>
  <c r="Q127" i="12"/>
  <c r="U127" i="12"/>
  <c r="F129" i="12"/>
  <c r="G129" i="12" s="1"/>
  <c r="M129" i="12" s="1"/>
  <c r="I129" i="12"/>
  <c r="K129" i="12"/>
  <c r="O129" i="12"/>
  <c r="Q129" i="12"/>
  <c r="U129" i="12"/>
  <c r="F137" i="12"/>
  <c r="G137" i="12" s="1"/>
  <c r="M137" i="12" s="1"/>
  <c r="I137" i="12"/>
  <c r="K137" i="12"/>
  <c r="O137" i="12"/>
  <c r="Q137" i="12"/>
  <c r="U137" i="12"/>
  <c r="F139" i="12"/>
  <c r="G139" i="12" s="1"/>
  <c r="M139" i="12" s="1"/>
  <c r="I139" i="12"/>
  <c r="K139" i="12"/>
  <c r="O139" i="12"/>
  <c r="Q139" i="12"/>
  <c r="U139" i="12"/>
  <c r="F141" i="12"/>
  <c r="G141" i="12" s="1"/>
  <c r="M141" i="12" s="1"/>
  <c r="I141" i="12"/>
  <c r="K141" i="12"/>
  <c r="O141" i="12"/>
  <c r="Q141" i="12"/>
  <c r="U141" i="12"/>
  <c r="F154" i="12"/>
  <c r="G154" i="12" s="1"/>
  <c r="I154" i="12"/>
  <c r="K154" i="12"/>
  <c r="O154" i="12"/>
  <c r="Q154" i="12"/>
  <c r="U154" i="12"/>
  <c r="F159" i="12"/>
  <c r="G159" i="12" s="1"/>
  <c r="M159" i="12" s="1"/>
  <c r="I159" i="12"/>
  <c r="K159" i="12"/>
  <c r="O159" i="12"/>
  <c r="Q159" i="12"/>
  <c r="U159" i="12"/>
  <c r="F163" i="12"/>
  <c r="G163" i="12" s="1"/>
  <c r="M163" i="12" s="1"/>
  <c r="I163" i="12"/>
  <c r="K163" i="12"/>
  <c r="O163" i="12"/>
  <c r="Q163" i="12"/>
  <c r="U163" i="12"/>
  <c r="F165" i="12"/>
  <c r="G165" i="12" s="1"/>
  <c r="M165" i="12" s="1"/>
  <c r="I165" i="12"/>
  <c r="K165" i="12"/>
  <c r="O165" i="12"/>
  <c r="Q165" i="12"/>
  <c r="U165" i="12"/>
  <c r="F168" i="12"/>
  <c r="G168" i="12" s="1"/>
  <c r="I168" i="12"/>
  <c r="K168" i="12"/>
  <c r="O168" i="12"/>
  <c r="Q168" i="12"/>
  <c r="U168" i="12"/>
  <c r="F178" i="12"/>
  <c r="G178" i="12" s="1"/>
  <c r="M178" i="12" s="1"/>
  <c r="I178" i="12"/>
  <c r="K178" i="12"/>
  <c r="O178" i="12"/>
  <c r="Q178" i="12"/>
  <c r="U178" i="12"/>
  <c r="F180" i="12"/>
  <c r="G180" i="12" s="1"/>
  <c r="M180" i="12" s="1"/>
  <c r="I180" i="12"/>
  <c r="K180" i="12"/>
  <c r="O180" i="12"/>
  <c r="Q180" i="12"/>
  <c r="U180" i="12"/>
  <c r="F190" i="12"/>
  <c r="G190" i="12" s="1"/>
  <c r="M190" i="12" s="1"/>
  <c r="I190" i="12"/>
  <c r="K190" i="12"/>
  <c r="O190" i="12"/>
  <c r="Q190" i="12"/>
  <c r="U190" i="12"/>
  <c r="F195" i="12"/>
  <c r="G195" i="12" s="1"/>
  <c r="M195" i="12" s="1"/>
  <c r="I195" i="12"/>
  <c r="K195" i="12"/>
  <c r="O195" i="12"/>
  <c r="Q195" i="12"/>
  <c r="U195" i="12"/>
  <c r="F200" i="12"/>
  <c r="G200" i="12" s="1"/>
  <c r="M200" i="12" s="1"/>
  <c r="I200" i="12"/>
  <c r="K200" i="12"/>
  <c r="O200" i="12"/>
  <c r="Q200" i="12"/>
  <c r="U200" i="12"/>
  <c r="F205" i="12"/>
  <c r="G205" i="12" s="1"/>
  <c r="M205" i="12" s="1"/>
  <c r="I205" i="12"/>
  <c r="K205" i="12"/>
  <c r="O205" i="12"/>
  <c r="Q205" i="12"/>
  <c r="U205" i="12"/>
  <c r="F210" i="12"/>
  <c r="G210" i="12" s="1"/>
  <c r="M210" i="12" s="1"/>
  <c r="I210" i="12"/>
  <c r="K210" i="12"/>
  <c r="O210" i="12"/>
  <c r="Q210" i="12"/>
  <c r="U210" i="12"/>
  <c r="F215" i="12"/>
  <c r="G215" i="12" s="1"/>
  <c r="M215" i="12" s="1"/>
  <c r="I215" i="12"/>
  <c r="K215" i="12"/>
  <c r="O215" i="12"/>
  <c r="Q215" i="12"/>
  <c r="U215" i="12"/>
  <c r="F222" i="12"/>
  <c r="G222" i="12" s="1"/>
  <c r="M222" i="12" s="1"/>
  <c r="I222" i="12"/>
  <c r="K222" i="12"/>
  <c r="O222" i="12"/>
  <c r="Q222" i="12"/>
  <c r="U222" i="12"/>
  <c r="F224" i="12"/>
  <c r="G224" i="12" s="1"/>
  <c r="M224" i="12" s="1"/>
  <c r="I224" i="12"/>
  <c r="K224" i="12"/>
  <c r="O224" i="12"/>
  <c r="Q224" i="12"/>
  <c r="U224" i="12"/>
  <c r="F227" i="12"/>
  <c r="G227" i="12" s="1"/>
  <c r="M227" i="12" s="1"/>
  <c r="I227" i="12"/>
  <c r="K227" i="12"/>
  <c r="O227" i="12"/>
  <c r="Q227" i="12"/>
  <c r="U227" i="12"/>
  <c r="F230" i="12"/>
  <c r="G230" i="12" s="1"/>
  <c r="M230" i="12" s="1"/>
  <c r="I230" i="12"/>
  <c r="K230" i="12"/>
  <c r="O230" i="12"/>
  <c r="Q230" i="12"/>
  <c r="U230" i="12"/>
  <c r="F235" i="12"/>
  <c r="G235" i="12" s="1"/>
  <c r="M235" i="12" s="1"/>
  <c r="I235" i="12"/>
  <c r="K235" i="12"/>
  <c r="O235" i="12"/>
  <c r="Q235" i="12"/>
  <c r="U235" i="12"/>
  <c r="F244" i="12"/>
  <c r="G244" i="12" s="1"/>
  <c r="M244" i="12" s="1"/>
  <c r="I244" i="12"/>
  <c r="K244" i="12"/>
  <c r="O244" i="12"/>
  <c r="Q244" i="12"/>
  <c r="U244" i="12"/>
  <c r="F252" i="12"/>
  <c r="G252" i="12" s="1"/>
  <c r="M252" i="12" s="1"/>
  <c r="I252" i="12"/>
  <c r="K252" i="12"/>
  <c r="O252" i="12"/>
  <c r="Q252" i="12"/>
  <c r="U252" i="12"/>
  <c r="F258" i="12"/>
  <c r="G258" i="12" s="1"/>
  <c r="M258" i="12" s="1"/>
  <c r="I258" i="12"/>
  <c r="K258" i="12"/>
  <c r="O258" i="12"/>
  <c r="Q258" i="12"/>
  <c r="U258" i="12"/>
  <c r="F264" i="12"/>
  <c r="G264" i="12" s="1"/>
  <c r="M264" i="12" s="1"/>
  <c r="I264" i="12"/>
  <c r="K264" i="12"/>
  <c r="O264" i="12"/>
  <c r="Q264" i="12"/>
  <c r="U264" i="12"/>
  <c r="F269" i="12"/>
  <c r="G269" i="12" s="1"/>
  <c r="M269" i="12" s="1"/>
  <c r="I269" i="12"/>
  <c r="K269" i="12"/>
  <c r="O269" i="12"/>
  <c r="Q269" i="12"/>
  <c r="U269" i="12"/>
  <c r="F274" i="12"/>
  <c r="G274" i="12" s="1"/>
  <c r="M274" i="12" s="1"/>
  <c r="I274" i="12"/>
  <c r="K274" i="12"/>
  <c r="O274" i="12"/>
  <c r="Q274" i="12"/>
  <c r="U274" i="12"/>
  <c r="F281" i="12"/>
  <c r="G281" i="12" s="1"/>
  <c r="M281" i="12" s="1"/>
  <c r="I281" i="12"/>
  <c r="K281" i="12"/>
  <c r="O281" i="12"/>
  <c r="Q281" i="12"/>
  <c r="U281" i="12"/>
  <c r="F282" i="12"/>
  <c r="G282" i="12" s="1"/>
  <c r="M282" i="12" s="1"/>
  <c r="I282" i="12"/>
  <c r="K282" i="12"/>
  <c r="O282" i="12"/>
  <c r="Q282" i="12"/>
  <c r="U282" i="12"/>
  <c r="F284" i="12"/>
  <c r="G284" i="12" s="1"/>
  <c r="M284" i="12" s="1"/>
  <c r="I284" i="12"/>
  <c r="K284" i="12"/>
  <c r="O284" i="12"/>
  <c r="Q284" i="12"/>
  <c r="U284" i="12"/>
  <c r="F285" i="12"/>
  <c r="G285" i="12" s="1"/>
  <c r="M285" i="12" s="1"/>
  <c r="I285" i="12"/>
  <c r="K285" i="12"/>
  <c r="O285" i="12"/>
  <c r="Q285" i="12"/>
  <c r="U285" i="12"/>
  <c r="F291" i="12"/>
  <c r="G291" i="12" s="1"/>
  <c r="M291" i="12" s="1"/>
  <c r="I291" i="12"/>
  <c r="K291" i="12"/>
  <c r="O291" i="12"/>
  <c r="Q291" i="12"/>
  <c r="U291" i="12"/>
  <c r="F294" i="12"/>
  <c r="G294" i="12" s="1"/>
  <c r="M294" i="12" s="1"/>
  <c r="I294" i="12"/>
  <c r="K294" i="12"/>
  <c r="O294" i="12"/>
  <c r="Q294" i="12"/>
  <c r="U294" i="12"/>
  <c r="F297" i="12"/>
  <c r="G297" i="12" s="1"/>
  <c r="I297" i="12"/>
  <c r="K297" i="12"/>
  <c r="O297" i="12"/>
  <c r="Q297" i="12"/>
  <c r="U297" i="12"/>
  <c r="F299" i="12"/>
  <c r="G299" i="12" s="1"/>
  <c r="M299" i="12" s="1"/>
  <c r="I299" i="12"/>
  <c r="K299" i="12"/>
  <c r="O299" i="12"/>
  <c r="Q299" i="12"/>
  <c r="U299" i="12"/>
  <c r="F302" i="12"/>
  <c r="G302" i="12" s="1"/>
  <c r="M302" i="12" s="1"/>
  <c r="I302" i="12"/>
  <c r="K302" i="12"/>
  <c r="O302" i="12"/>
  <c r="Q302" i="12"/>
  <c r="U302" i="12"/>
  <c r="F304" i="12"/>
  <c r="G304" i="12" s="1"/>
  <c r="M304" i="12" s="1"/>
  <c r="I304" i="12"/>
  <c r="K304" i="12"/>
  <c r="O304" i="12"/>
  <c r="Q304" i="12"/>
  <c r="U304" i="12"/>
  <c r="F306" i="12"/>
  <c r="G306" i="12" s="1"/>
  <c r="M306" i="12" s="1"/>
  <c r="I306" i="12"/>
  <c r="K306" i="12"/>
  <c r="O306" i="12"/>
  <c r="Q306" i="12"/>
  <c r="U306" i="12"/>
  <c r="F308" i="12"/>
  <c r="G308" i="12" s="1"/>
  <c r="M308" i="12" s="1"/>
  <c r="I308" i="12"/>
  <c r="K308" i="12"/>
  <c r="O308" i="12"/>
  <c r="Q308" i="12"/>
  <c r="U308" i="12"/>
  <c r="F311" i="12"/>
  <c r="G311" i="12" s="1"/>
  <c r="I311" i="12"/>
  <c r="I310" i="12" s="1"/>
  <c r="K311" i="12"/>
  <c r="K310" i="12" s="1"/>
  <c r="O311" i="12"/>
  <c r="O310" i="12" s="1"/>
  <c r="Q311" i="12"/>
  <c r="Q310" i="12" s="1"/>
  <c r="U311" i="12"/>
  <c r="U310" i="12" s="1"/>
  <c r="F318" i="12"/>
  <c r="G318" i="12" s="1"/>
  <c r="M318" i="12" s="1"/>
  <c r="I318" i="12"/>
  <c r="K318" i="12"/>
  <c r="O318" i="12"/>
  <c r="Q318" i="12"/>
  <c r="U318" i="12"/>
  <c r="F320" i="12"/>
  <c r="G320" i="12" s="1"/>
  <c r="M320" i="12" s="1"/>
  <c r="I320" i="12"/>
  <c r="K320" i="12"/>
  <c r="O320" i="12"/>
  <c r="Q320" i="12"/>
  <c r="U320" i="12"/>
  <c r="F324" i="12"/>
  <c r="G324" i="12" s="1"/>
  <c r="I324" i="12"/>
  <c r="K324" i="12"/>
  <c r="O324" i="12"/>
  <c r="Q324" i="12"/>
  <c r="U324" i="12"/>
  <c r="F326" i="12"/>
  <c r="G326" i="12" s="1"/>
  <c r="M326" i="12" s="1"/>
  <c r="I326" i="12"/>
  <c r="K326" i="12"/>
  <c r="O326" i="12"/>
  <c r="Q326" i="12"/>
  <c r="U326" i="12"/>
  <c r="F331" i="12"/>
  <c r="G331" i="12" s="1"/>
  <c r="M331" i="12" s="1"/>
  <c r="I331" i="12"/>
  <c r="K331" i="12"/>
  <c r="O331" i="12"/>
  <c r="Q331" i="12"/>
  <c r="U331" i="12"/>
  <c r="F333" i="12"/>
  <c r="G333" i="12" s="1"/>
  <c r="M333" i="12" s="1"/>
  <c r="I333" i="12"/>
  <c r="K333" i="12"/>
  <c r="O333" i="12"/>
  <c r="Q333" i="12"/>
  <c r="U333" i="12"/>
  <c r="F334" i="12"/>
  <c r="G334" i="12" s="1"/>
  <c r="M334" i="12" s="1"/>
  <c r="I334" i="12"/>
  <c r="K334" i="12"/>
  <c r="O334" i="12"/>
  <c r="Q334" i="12"/>
  <c r="U334" i="12"/>
  <c r="F335" i="12"/>
  <c r="G335" i="12" s="1"/>
  <c r="M335" i="12" s="1"/>
  <c r="I335" i="12"/>
  <c r="K335" i="12"/>
  <c r="O335" i="12"/>
  <c r="Q335" i="12"/>
  <c r="U335" i="12"/>
  <c r="F339" i="12"/>
  <c r="G339" i="12" s="1"/>
  <c r="M339" i="12" s="1"/>
  <c r="I339" i="12"/>
  <c r="K339" i="12"/>
  <c r="O339" i="12"/>
  <c r="Q339" i="12"/>
  <c r="U339" i="12"/>
  <c r="F342" i="12"/>
  <c r="G342" i="12" s="1"/>
  <c r="M342" i="12" s="1"/>
  <c r="I342" i="12"/>
  <c r="K342" i="12"/>
  <c r="O342" i="12"/>
  <c r="Q342" i="12"/>
  <c r="U342" i="12"/>
  <c r="F346" i="12"/>
  <c r="G346" i="12" s="1"/>
  <c r="M346" i="12" s="1"/>
  <c r="I346" i="12"/>
  <c r="K346" i="12"/>
  <c r="O346" i="12"/>
  <c r="Q346" i="12"/>
  <c r="U346" i="12"/>
  <c r="F352" i="12"/>
  <c r="G352" i="12" s="1"/>
  <c r="M352" i="12" s="1"/>
  <c r="I352" i="12"/>
  <c r="K352" i="12"/>
  <c r="O352" i="12"/>
  <c r="Q352" i="12"/>
  <c r="U352" i="12"/>
  <c r="F355" i="12"/>
  <c r="G355" i="12" s="1"/>
  <c r="I355" i="12"/>
  <c r="K355" i="12"/>
  <c r="O355" i="12"/>
  <c r="Q355" i="12"/>
  <c r="U355" i="12"/>
  <c r="F361" i="12"/>
  <c r="G361" i="12" s="1"/>
  <c r="M361" i="12" s="1"/>
  <c r="I361" i="12"/>
  <c r="K361" i="12"/>
  <c r="O361" i="12"/>
  <c r="Q361" i="12"/>
  <c r="U361" i="12"/>
  <c r="F367" i="12"/>
  <c r="G367" i="12" s="1"/>
  <c r="M367" i="12" s="1"/>
  <c r="I367" i="12"/>
  <c r="K367" i="12"/>
  <c r="O367" i="12"/>
  <c r="Q367" i="12"/>
  <c r="U367" i="12"/>
  <c r="F373" i="12"/>
  <c r="G373" i="12" s="1"/>
  <c r="M373" i="12" s="1"/>
  <c r="I373" i="12"/>
  <c r="K373" i="12"/>
  <c r="O373" i="12"/>
  <c r="Q373" i="12"/>
  <c r="U373" i="12"/>
  <c r="I20" i="1"/>
  <c r="I19" i="1"/>
  <c r="I17" i="1"/>
  <c r="G27" i="1"/>
  <c r="J28" i="1"/>
  <c r="J26" i="1"/>
  <c r="G38" i="1"/>
  <c r="F38" i="1"/>
  <c r="J23" i="1"/>
  <c r="J24" i="1"/>
  <c r="J25" i="1"/>
  <c r="J27" i="1"/>
  <c r="E24" i="1"/>
  <c r="E26" i="1"/>
  <c r="K345" i="12" l="1"/>
  <c r="I345" i="12"/>
  <c r="M345" i="12"/>
  <c r="I280" i="12"/>
  <c r="M168" i="12"/>
  <c r="M167" i="12" s="1"/>
  <c r="AD381" i="12"/>
  <c r="G39" i="1" s="1"/>
  <c r="G40" i="1" s="1"/>
  <c r="G25" i="1" s="1"/>
  <c r="G26" i="1" s="1"/>
  <c r="G167" i="12"/>
  <c r="I49" i="1" s="1"/>
  <c r="M324" i="12"/>
  <c r="M317" i="12" s="1"/>
  <c r="G317" i="12"/>
  <c r="I53" i="1" s="1"/>
  <c r="F40" i="1"/>
  <c r="G23" i="1" s="1"/>
  <c r="G24" i="1" s="1"/>
  <c r="G345" i="12"/>
  <c r="I54" i="1" s="1"/>
  <c r="U296" i="12"/>
  <c r="U167" i="12"/>
  <c r="Q167" i="12"/>
  <c r="Q296" i="12"/>
  <c r="O296" i="12"/>
  <c r="K296" i="12"/>
  <c r="O167" i="12"/>
  <c r="U153" i="12"/>
  <c r="U8" i="12"/>
  <c r="U317" i="12"/>
  <c r="I296" i="12"/>
  <c r="K167" i="12"/>
  <c r="Q153" i="12"/>
  <c r="Q8" i="12"/>
  <c r="Q354" i="12"/>
  <c r="U345" i="12"/>
  <c r="Q317" i="12"/>
  <c r="U280" i="12"/>
  <c r="I167" i="12"/>
  <c r="O153" i="12"/>
  <c r="O8" i="12"/>
  <c r="O354" i="12"/>
  <c r="Q345" i="12"/>
  <c r="O317" i="12"/>
  <c r="Q280" i="12"/>
  <c r="K153" i="12"/>
  <c r="K8" i="12"/>
  <c r="O345" i="12"/>
  <c r="K317" i="12"/>
  <c r="O280" i="12"/>
  <c r="I153" i="12"/>
  <c r="I8" i="12"/>
  <c r="I354" i="12"/>
  <c r="I317" i="12"/>
  <c r="K280" i="12"/>
  <c r="M311" i="12"/>
  <c r="M310" i="12" s="1"/>
  <c r="G310" i="12"/>
  <c r="I52" i="1" s="1"/>
  <c r="G296" i="12"/>
  <c r="I51" i="1" s="1"/>
  <c r="M297" i="12"/>
  <c r="M296" i="12" s="1"/>
  <c r="G354" i="12"/>
  <c r="I55" i="1" s="1"/>
  <c r="I18" i="1" s="1"/>
  <c r="M355" i="12"/>
  <c r="M354" i="12" s="1"/>
  <c r="M280" i="12"/>
  <c r="K354" i="12"/>
  <c r="U354" i="12"/>
  <c r="M154" i="12"/>
  <c r="M153" i="12" s="1"/>
  <c r="G153" i="12"/>
  <c r="I48" i="1" s="1"/>
  <c r="G8" i="12"/>
  <c r="M9" i="12"/>
  <c r="M8" i="12" s="1"/>
  <c r="G280" i="12"/>
  <c r="I50" i="1" s="1"/>
  <c r="G29" i="1" l="1"/>
  <c r="G28" i="1"/>
  <c r="I47" i="1"/>
  <c r="G381" i="12"/>
  <c r="H39" i="1"/>
  <c r="H40" i="1" s="1"/>
  <c r="I16" i="1" l="1"/>
  <c r="I21" i="1" s="1"/>
  <c r="I56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<sst xmlns="http://schemas.openxmlformats.org/spreadsheetml/2006/main" count="1059" uniqueCount="410">
  <si>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</si>
  <si>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</si>
  <si>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</si>
  <si>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</si>
  <si>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</si>
  <si>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</si>
  <si>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</si>
  <si>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</si>
  <si>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</si>
  <si>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</si>
  <si>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</si>
  <si>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</si>
  <si>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</si>
  <si>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</si>
  <si>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</si>
  <si>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</si>
  <si>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</si>
  <si>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</si>
  <si>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</si>
  <si>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</si>
  <si>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</si>
  <si>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</si>
  <si>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</si>
  <si>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</si>
  <si>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</si>
  <si>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</si>
  <si>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</si>
  <si>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</si>
  <si>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</si>
  <si>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</si>
  <si>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</si>
  <si>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</si>
  <si>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</si>
  <si>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</si>
  <si>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</si>
  <si>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</si>
  <si>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</si>
  <si>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</si>
  <si>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</si>
  <si>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</si>
  <si>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</si>
  <si>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</si>
  <si>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</si>
  <si>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</si>
  <si>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</si>
  <si>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</si>
  <si>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SO.101.3 Místní komunikace - vnitroblok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</si>
  <si>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</si>
  <si>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</si>
  <si>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</si>
  <si>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</si>
  <si>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</si>
  <si>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</si>
  <si>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</si>
  <si>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</si>
  <si>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</si>
  <si>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</si>
  <si>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</si>
  <si>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</si>
  <si>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</si>
  <si>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</si>
  <si>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</si>
  <si>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</si>
  <si>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</si>
  <si>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</si>
  <si>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</si>
  <si>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</si>
  <si>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</si>
  <si>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</si>
  <si>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</si>
  <si>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</si>
  <si>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</si>
  <si>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</si>
  <si>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</si>
  <si>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</si>
  <si>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</si>
  <si>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</si>
  <si>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</si>
  <si>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</si>
  <si>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</si>
  <si>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</si>
  <si>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</si>
  <si>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</si>
  <si>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</si>
  <si>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</si>
  <si>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</si>
  <si>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</si>
  <si>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</si>
  <si>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</si>
  <si>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</si>
  <si>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</si>
  <si>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</si>
  <si>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</si>
  <si>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</si>
  <si>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</si>
  <si>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</si>
  <si>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</si>
  <si>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</si>
  <si>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</si>
  <si>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</si>
  <si>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</si>
  <si>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</si>
  <si>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</si>
  <si>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odečteno z el. PD:</t>
  </si>
  <si>
    <t>VV</t>
  </si>
  <si>
    <t>vnitroblok:</t>
  </si>
  <si>
    <t>chodník, sjezdy:</t>
  </si>
  <si>
    <t>rozebrání pro zpětné zadláždění:11,15</t>
  </si>
  <si>
    <t>Mezisoučet</t>
  </si>
  <si>
    <t>113107620R00</t>
  </si>
  <si>
    <t>Odstranění podkladu nad 50 m2,kam.drcené tl.20 cm</t>
  </si>
  <si>
    <t>předpoklad pod stávajícíma plochama, nebyla prováděna sonda:</t>
  </si>
  <si>
    <t>vnitroblok:897,05</t>
  </si>
  <si>
    <t>113108415R00</t>
  </si>
  <si>
    <t>Odstranění asfaltové vrstvy pl.nad 50 m2, tl.15 cm</t>
  </si>
  <si>
    <t>113201111R00</t>
  </si>
  <si>
    <t>Vytrhání obrubníků chodníkových a parkových</t>
  </si>
  <si>
    <t>m</t>
  </si>
  <si>
    <t>obrubníky, předlážděné plochy:6</t>
  </si>
  <si>
    <t>113202111R00</t>
  </si>
  <si>
    <t>Vytrhání obrub obrubníků silničních</t>
  </si>
  <si>
    <t>vnitroblok:222,5+179</t>
  </si>
  <si>
    <t>120001101R00</t>
  </si>
  <si>
    <t>Příplatek za ztížení vykopávky v blízkosti vedení</t>
  </si>
  <si>
    <t>m3</t>
  </si>
  <si>
    <t>stávající podzemní vedení v trase:</t>
  </si>
  <si>
    <t>podzemní sdělovací kabely:</t>
  </si>
  <si>
    <t>0,5*0,5*(20)</t>
  </si>
  <si>
    <t>0,5*0,5*(15)</t>
  </si>
  <si>
    <t>plynovod:</t>
  </si>
  <si>
    <t>0,5*0,5*(13+5+5)</t>
  </si>
  <si>
    <t>podzemní kabely NN:</t>
  </si>
  <si>
    <t>0,5*0,5*(5)</t>
  </si>
  <si>
    <t>122201102R00</t>
  </si>
  <si>
    <t>Odkopávky nezapažené v hor. 3 do 1000 m3</t>
  </si>
  <si>
    <t>odečteno z el. PD::</t>
  </si>
  <si>
    <t>skladba A:</t>
  </si>
  <si>
    <t>úsek 2:</t>
  </si>
  <si>
    <t>0,46*741</t>
  </si>
  <si>
    <t>rozšíření pod obrubníky, přídlažbu:</t>
  </si>
  <si>
    <t>úsek 2:0,46*0,75*497,4</t>
  </si>
  <si>
    <t>odpočet bouraných ploch:-(0,15+0,2)*897,05</t>
  </si>
  <si>
    <t>122201109R00</t>
  </si>
  <si>
    <t>Příplatek za lepivost - odkopávky v hor. 3</t>
  </si>
  <si>
    <t>50%:0,5*198,4955</t>
  </si>
  <si>
    <t>Odkopávky nezapažené v hor. 3 do 1000 m3, pro sanaci v případě potřeby</t>
  </si>
  <si>
    <t>odkopávka pro sanaci aktivní zóny zemní pláně, výměna zeminy za ŠD0/63 nebo BR 0/90 tl. 300 mm:</t>
  </si>
  <si>
    <t>tl.300 mm:</t>
  </si>
  <si>
    <t>Začátek provozního součtu</t>
  </si>
  <si>
    <t xml:space="preserve">  vnitroblok:</t>
  </si>
  <si>
    <t xml:space="preserve">  741</t>
  </si>
  <si>
    <t xml:space="preserve">  rozšíření pod obrubníky, přídlažbu:</t>
  </si>
  <si>
    <t xml:space="preserve">  vnitroblok:0,75*497,4</t>
  </si>
  <si>
    <t xml:space="preserve">  Mezisoučet</t>
  </si>
  <si>
    <t>Konec provozního součtu</t>
  </si>
  <si>
    <t>0,3*1114,05</t>
  </si>
  <si>
    <t>50%:0,5*334,215</t>
  </si>
  <si>
    <t>132201110R00</t>
  </si>
  <si>
    <t>Hloubení rýh š.do 60 cm v hor.3 do 50 m3, STROJNĚ</t>
  </si>
  <si>
    <t>trativod:</t>
  </si>
  <si>
    <t>0,4*0,4*271,5</t>
  </si>
  <si>
    <t>132201119R00</t>
  </si>
  <si>
    <t>Přípl.za lepivost,hloubení rýh 60 cm,hor.3,STROJNĚ</t>
  </si>
  <si>
    <t>50%:0,5*43,44</t>
  </si>
  <si>
    <t>139601102R00</t>
  </si>
  <si>
    <t>Ruční výkop jam, rýh a šachet v hornině tř. 3</t>
  </si>
  <si>
    <t>ruční odkopávky kolem kořenového systému stávajícícch stromů:0,46*2,5*1,25*3</t>
  </si>
  <si>
    <t>výkop pro uložení kabelového vedení do chráničky:</t>
  </si>
  <si>
    <t>sdělovací vedení CETIN:0,4*0,8*(20)</t>
  </si>
  <si>
    <t>sdělovací vedení Vodafone:0,4*0,8*(15)</t>
  </si>
  <si>
    <t>kabelové vedení NN:0,4*0,8*(5)</t>
  </si>
  <si>
    <t>162301102R00</t>
  </si>
  <si>
    <t>Vodorovné přemístění výkopku z hor.1-4 do 1000 m</t>
  </si>
  <si>
    <t>pro zpětný zásyp na mezideponii a zpět:2*36,324</t>
  </si>
  <si>
    <t>162701105R00</t>
  </si>
  <si>
    <t>Vodorovné přemístění výkopku z hor.1-4 do 10000 m</t>
  </si>
  <si>
    <t>na skládku:</t>
  </si>
  <si>
    <t>odkopávky:</t>
  </si>
  <si>
    <t>198,4955</t>
  </si>
  <si>
    <t>43,44</t>
  </si>
  <si>
    <t>44,45</t>
  </si>
  <si>
    <t>odpočet, zpětný zásyp:</t>
  </si>
  <si>
    <t>-36,324</t>
  </si>
  <si>
    <t>pro sanaci zemní pláně v případě provádění:</t>
  </si>
  <si>
    <t>334,215</t>
  </si>
  <si>
    <t>162701109R00</t>
  </si>
  <si>
    <t>Příplatek k vod. přemístění hor.1-4 za další 1 km</t>
  </si>
  <si>
    <t>20 km:</t>
  </si>
  <si>
    <t>10*198,4955</t>
  </si>
  <si>
    <t>10*43,44</t>
  </si>
  <si>
    <t>10*44,45</t>
  </si>
  <si>
    <t>-10*36,324</t>
  </si>
  <si>
    <t>10*334,215</t>
  </si>
  <si>
    <t>167101101R00</t>
  </si>
  <si>
    <t>Nakládání výkopku z hor.1-4 v množství do 100 m3</t>
  </si>
  <si>
    <t>pro zpětný zásyp:36,324</t>
  </si>
  <si>
    <t>171201201R00</t>
  </si>
  <si>
    <t>Uložení sypaniny na skl.-sypanina na výšku přes 2m</t>
  </si>
  <si>
    <t>174101102R00</t>
  </si>
  <si>
    <t>Zásyp ruční se zhutněním</t>
  </si>
  <si>
    <t>zpětný zásyp za obrubník:0,2*0,3*497,4</t>
  </si>
  <si>
    <t>zásyp po uložení kabelového vedení do chráničky:</t>
  </si>
  <si>
    <t>sdělovací vedení CETIN:0,4*0,4*(5+5+5+5)</t>
  </si>
  <si>
    <t>sdělovací vedení Vodafone:0,4*0,4*(5,5+5+5)</t>
  </si>
  <si>
    <t>kabelové vedení NN:0,4*0,4*(5)</t>
  </si>
  <si>
    <t>175200022RAD</t>
  </si>
  <si>
    <t>Obsyp objektu štěrkopískem, dovoz štěrkopísku</t>
  </si>
  <si>
    <t>POL2_0</t>
  </si>
  <si>
    <t>kolem kořenového systému stávajícícch stromů:0,15*2,5*1,25*3</t>
  </si>
  <si>
    <t>181101102R00</t>
  </si>
  <si>
    <t>Úprava pláně v zářezech v hor. 1-4, se zhutněním</t>
  </si>
  <si>
    <t>741</t>
  </si>
  <si>
    <t>vnitroblok:0,75*497,4</t>
  </si>
  <si>
    <t>184807111R00</t>
  </si>
  <si>
    <t>Ochrana stromu bedněním - zřízení</t>
  </si>
  <si>
    <t>ochrana stávajících stromů:0,75*4*2*3</t>
  </si>
  <si>
    <t>184807112R00</t>
  </si>
  <si>
    <t>Ochrana stromu bedněním - odstranění</t>
  </si>
  <si>
    <t>18</t>
  </si>
  <si>
    <t>199000002R00</t>
  </si>
  <si>
    <t>Poplatek za skládku horniny 1- 4</t>
  </si>
  <si>
    <t>212750010RAB</t>
  </si>
  <si>
    <t>Trativody z drenážních trubek, lože štěrkopís.,obsyp kamenivem,světlost trub 10cm</t>
  </si>
  <si>
    <t>271,5</t>
  </si>
  <si>
    <t>212971110R00</t>
  </si>
  <si>
    <t>Opláštění trativodů z geotext., do sklonu 1:2,5</t>
  </si>
  <si>
    <t>(0,4*4)*271,5</t>
  </si>
  <si>
    <t>69366202R</t>
  </si>
  <si>
    <t>Geotextilie 300 g/m2 š. 200 cm</t>
  </si>
  <si>
    <t>POL3_0</t>
  </si>
  <si>
    <t>1,2*271,5</t>
  </si>
  <si>
    <t>289970111R00</t>
  </si>
  <si>
    <t>Vrstva geotextilie 300g/m2</t>
  </si>
  <si>
    <t>kolem kořenového systému stávajícícch stromů:2,5*1,25*3</t>
  </si>
  <si>
    <t>564782111R00</t>
  </si>
  <si>
    <t>Podklad ze štěrkodrti 0-63 po zhut. tl. 30 cm</t>
  </si>
  <si>
    <t>sanace aktivní zóny zemní pláně tříděným betonovým reyklátem fr. 0/90, tl. 300mm v případě neúnosného podloží:</t>
  </si>
  <si>
    <t>564861111R00</t>
  </si>
  <si>
    <t>Podklad ze štěrkodrti po zhutnění tloušťky 20 cm</t>
  </si>
  <si>
    <t>doplnění podkladu, předlážděné plochy:11,15</t>
  </si>
  <si>
    <t>564861112R00</t>
  </si>
  <si>
    <t>Podklad ze štěrkodrti po zhutnění tloušťky 21 cm</t>
  </si>
  <si>
    <t>pr. tl. 210 mm:</t>
  </si>
  <si>
    <t>565151111R00</t>
  </si>
  <si>
    <t>Podklad z obal kam.ACP 22S,do 3 m,tl. 7 cm</t>
  </si>
  <si>
    <t>úsek 1:</t>
  </si>
  <si>
    <t>567122113R00</t>
  </si>
  <si>
    <t>Podklad z kameniva zpev.cementem SC C8/10 tl.14 cm</t>
  </si>
  <si>
    <t>573111111R00</t>
  </si>
  <si>
    <t>Postřik živičný infiltr.+ posyp, asfalt. 0,60kg/m2</t>
  </si>
  <si>
    <t>573211111R00</t>
  </si>
  <si>
    <t>Postřik živičný spojovací z asfaltu 0,5-0,7 kg/m2</t>
  </si>
  <si>
    <t>577141112R00</t>
  </si>
  <si>
    <t>Beton asfalt. ACO 11+,do 3 m, tl.5 cm</t>
  </si>
  <si>
    <t>596215021R00</t>
  </si>
  <si>
    <t>Kladení zámkové dlažby tl. 6 cm do drtě tl. 5 cm</t>
  </si>
  <si>
    <t>zpětné zadláždění, materiál původní:</t>
  </si>
  <si>
    <t>11,15</t>
  </si>
  <si>
    <t>596291111R00</t>
  </si>
  <si>
    <t>Řezání zámkové dlažby tl. 60 mm</t>
  </si>
  <si>
    <t>917862111R00</t>
  </si>
  <si>
    <t>Osazení stojat. obrub.bet. s opěrou,lože z C 25/30</t>
  </si>
  <si>
    <t>doplnění nové obryby, předlážděné plochy:</t>
  </si>
  <si>
    <t>6</t>
  </si>
  <si>
    <t>59217421R</t>
  </si>
  <si>
    <t>Obrubník chodníkový 100/250/1000, přírodní</t>
  </si>
  <si>
    <t>kus</t>
  </si>
  <si>
    <t>ztratné 1%:0,01*6</t>
  </si>
  <si>
    <t>vnitroblok:55,9+3+139+28</t>
  </si>
  <si>
    <t>59217010R</t>
  </si>
  <si>
    <t>Obrubník silniční betonový 150/250/1000, přírodní</t>
  </si>
  <si>
    <t>497,4</t>
  </si>
  <si>
    <t>odpočet:</t>
  </si>
  <si>
    <t>-130,8</t>
  </si>
  <si>
    <t>-15</t>
  </si>
  <si>
    <t>-12</t>
  </si>
  <si>
    <t>ztratné 1%:0,01*339,6</t>
  </si>
  <si>
    <t>59217476R</t>
  </si>
  <si>
    <t>Obrubník silniční nájezdový 1000/150/150 šedý</t>
  </si>
  <si>
    <t>3+3+3+1,5+1,75+4,5+1,5+23,9+15+1,5+31,25+26,4</t>
  </si>
  <si>
    <t>3+3+1,5+3+4</t>
  </si>
  <si>
    <t>ztratné 1%:0,01*130,8</t>
  </si>
  <si>
    <t>59217480R</t>
  </si>
  <si>
    <t>Obrubník silniční přechodový L 1000/150/150-250</t>
  </si>
  <si>
    <t>úsek 1:15</t>
  </si>
  <si>
    <t>ztratné 1%:0,01*15</t>
  </si>
  <si>
    <t>59217481R</t>
  </si>
  <si>
    <t>Obrubník silniční přechodový P 1000/150/150-250</t>
  </si>
  <si>
    <t>úsek 1:12</t>
  </si>
  <si>
    <t>ztratné 1%:0,01*12</t>
  </si>
  <si>
    <t>917932131R00</t>
  </si>
  <si>
    <t>Osazení betonové prefa přídlažby do lože z C25/30</t>
  </si>
  <si>
    <t>592162116R</t>
  </si>
  <si>
    <t>Přídlažba silniční nízká  ABK 50/25/8 přírodní</t>
  </si>
  <si>
    <t>úsek 2:497,45/0,5</t>
  </si>
  <si>
    <t>ztratné 1%:0,01*994,9</t>
  </si>
  <si>
    <t>918101111R00</t>
  </si>
  <si>
    <t>Lože pod obrubníky nebo obruby dlažeb z C 25/30</t>
  </si>
  <si>
    <t>lpříplatek za lože 5cm nad 10 cm pod obrubníky, přídlažby:</t>
  </si>
  <si>
    <t>Obrubník silniční, přídlažba:</t>
  </si>
  <si>
    <t>obruba+ přípdlažba:0,05*0,65*497,4</t>
  </si>
  <si>
    <t>286572 PC</t>
  </si>
  <si>
    <t>Odbočka sedlová KG  150, navrtávka, pro napojení KG</t>
  </si>
  <si>
    <t>5921-PC</t>
  </si>
  <si>
    <t>Vpusť beton. DN500 sifon, vysoké kaliště, mříž rovinná lit.  D400, zem. práce, obsyp ŠD0/32</t>
  </si>
  <si>
    <t>UV:5</t>
  </si>
  <si>
    <t>817314111R00</t>
  </si>
  <si>
    <t>Montáž betonových útesů s hrdlem DN 150</t>
  </si>
  <si>
    <t>831350113RAF</t>
  </si>
  <si>
    <t>Kanalizační přípojka z trub PVC, D 160 mm, rýha šířky 0,9 m, hloubky 2,0 m</t>
  </si>
  <si>
    <t>UV13:1</t>
  </si>
  <si>
    <t>UV14:6</t>
  </si>
  <si>
    <t>UV15:6</t>
  </si>
  <si>
    <t>UV16:6,5</t>
  </si>
  <si>
    <t>UV17:7</t>
  </si>
  <si>
    <t>89441001</t>
  </si>
  <si>
    <t>Demontáž uliční vpusti vč. mříže, zemní práce, naložení,odvoz, likvidace na skládku, poplatek</t>
  </si>
  <si>
    <t>899623141R00</t>
  </si>
  <si>
    <t>Obetonování potrubí nebo zdiva stok betonem C12/15</t>
  </si>
  <si>
    <t>0,5*5</t>
  </si>
  <si>
    <t>914001121R00</t>
  </si>
  <si>
    <t>Osaz.svislé dopr.značky a sloupku,Al patka, základ</t>
  </si>
  <si>
    <t>zpětná montáž stávajíccího SDZ:4</t>
  </si>
  <si>
    <t>914001121RT6</t>
  </si>
  <si>
    <t>Osaz.svislé dopr.značky a sloupku,Al patka, základ, včetně dodávky sloupku a značky</t>
  </si>
  <si>
    <t>nové SDZ:</t>
  </si>
  <si>
    <t>IP4b:1</t>
  </si>
  <si>
    <t>919721211R00</t>
  </si>
  <si>
    <t>Dilatační spáry vyplněné asfalt. zálivkou</t>
  </si>
  <si>
    <t>připojovací spára:22,05+4,25</t>
  </si>
  <si>
    <t>919735112R00</t>
  </si>
  <si>
    <t>Řezání stávajícího živičného krytu tl. 5 - 10 cm</t>
  </si>
  <si>
    <t>919735113R00</t>
  </si>
  <si>
    <t>Řezání stávajícího živičného krytu tl. 10 - 15 cm</t>
  </si>
  <si>
    <t>919735123R00</t>
  </si>
  <si>
    <t>Řezání stávajícího betonového krytu tl. 10 - 15 cm</t>
  </si>
  <si>
    <t>stávající bet. plocha u BD 1126:22</t>
  </si>
  <si>
    <t>966006132R00</t>
  </si>
  <si>
    <t>Odstranění doprav.značek se sloupky, s bet.patkami</t>
  </si>
  <si>
    <t>demontáž stávajíccího SDZ pro zpětnou montáž:4</t>
  </si>
  <si>
    <t>demontáž, zrušení SDZ:</t>
  </si>
  <si>
    <t>P4:1</t>
  </si>
  <si>
    <t>B1:1</t>
  </si>
  <si>
    <t>IP4:1</t>
  </si>
  <si>
    <t>979054441R00</t>
  </si>
  <si>
    <t>Očištění vybour. dlaždic s výplní kamen. těženým</t>
  </si>
  <si>
    <t>979082213R00</t>
  </si>
  <si>
    <t>Vodorovná doprava suti po suchu do 1 km</t>
  </si>
  <si>
    <t>t</t>
  </si>
  <si>
    <t>pol. 2:394,702</t>
  </si>
  <si>
    <t>pol. 3:296,0265</t>
  </si>
  <si>
    <t>979082219R00</t>
  </si>
  <si>
    <t>Příplatek za dopravu suti po suchu za další 1 km</t>
  </si>
  <si>
    <t>do 20km:19*690,7285</t>
  </si>
  <si>
    <t>979084213R00</t>
  </si>
  <si>
    <t>Vodorovná doprava vybour. hmot po suchu do 1 km</t>
  </si>
  <si>
    <t>kusovitost nad 30 cm:</t>
  </si>
  <si>
    <t>pol. 4:1,32</t>
  </si>
  <si>
    <t>pol. 5:108,405</t>
  </si>
  <si>
    <t>979084219R00</t>
  </si>
  <si>
    <t>Příplatek k dopravě vybour.hmot za dalších 5 km</t>
  </si>
  <si>
    <t>do 20km:19/5*109,725</t>
  </si>
  <si>
    <t>979087212R00</t>
  </si>
  <si>
    <t>Nakládání suti na dopravní prostředky</t>
  </si>
  <si>
    <t>979087213R00</t>
  </si>
  <si>
    <t>Nakládání vybouraných hmot na dopravní prostředky</t>
  </si>
  <si>
    <t>979990104R00</t>
  </si>
  <si>
    <t>Poplatek za skládku suti - beton</t>
  </si>
  <si>
    <t>97999PC.001</t>
  </si>
  <si>
    <t>Poplatek za skládku suti - směs kameniva a zeminy</t>
  </si>
  <si>
    <t>979990112R00</t>
  </si>
  <si>
    <t>Poplatek za uložení suti - obal. kamenivo, asfalt</t>
  </si>
  <si>
    <t>998225111R00</t>
  </si>
  <si>
    <t>Přesun hmot, pozemní komunikace, kryt živičný</t>
  </si>
  <si>
    <t>1:2,51764</t>
  </si>
  <si>
    <t>2:118,69852</t>
  </si>
  <si>
    <t>5:2046,86214</t>
  </si>
  <si>
    <t>91:0,68469</t>
  </si>
  <si>
    <t>M46:10,11912</t>
  </si>
  <si>
    <t>998276101R00</t>
  </si>
  <si>
    <t>Přesun hmot, trubní vedení plastová, otevř. výkop</t>
  </si>
  <si>
    <t>8:29,8036</t>
  </si>
  <si>
    <t>175101101RT2</t>
  </si>
  <si>
    <t>Obsyp potrubí bez prohození sypaniny, s dodáním štěrkopísku frakce 0 - 4 mm</t>
  </si>
  <si>
    <t>pro uložení kabelového vedení do chráničky:</t>
  </si>
  <si>
    <t>sdělovací vedení CETIN:0,4*0,3*(20)</t>
  </si>
  <si>
    <t>sdělovací vedení Vodafone:0,4*0,3*(15)</t>
  </si>
  <si>
    <t>kabelové vedení NN:0,4*0,3*(5)</t>
  </si>
  <si>
    <t>451572111R00</t>
  </si>
  <si>
    <t>Lože z kameniva těženého 0 - 4 mm</t>
  </si>
  <si>
    <t>sdělovací vedení CETIN:0,4*0,1*(20)</t>
  </si>
  <si>
    <t>sdělovací vedení Vodafone:0,4*0,1*(15)</t>
  </si>
  <si>
    <t>kabelové vedení NN:0,4*0,1*(5)</t>
  </si>
  <si>
    <t>460490012RT1</t>
  </si>
  <si>
    <t>Fólie výstražná z PVC, šířka 33 cm, fólie PVC šířka 33 cm</t>
  </si>
  <si>
    <t>sdělovací vedení CETIN:(20)</t>
  </si>
  <si>
    <t>sdělovací vedení Vodafone:(15)</t>
  </si>
  <si>
    <t>kabelové vedení NN:(5)</t>
  </si>
  <si>
    <t>460510321R00</t>
  </si>
  <si>
    <t>Chránička kabelová dělená , DN 110 mm</t>
  </si>
  <si>
    <t>uložení kabelového vedení do chráničky:</t>
  </si>
  <si>
    <t>sdělovací vedení CETIN:20</t>
  </si>
  <si>
    <t>rezervní CETIN:20</t>
  </si>
  <si>
    <t>sdělovací vedení Vodafone:15</t>
  </si>
  <si>
    <t>kabelové vedení NN:5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</si>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</sst>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20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20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20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16" fillId="0" borderId="33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1000000}"/>
  </cellStyles>
  <dxfs count="1">
    <dxf>
      <font>
        <color auto="1"/>
      </font>
      <fill>
        <patternFill>
          <bgColor rgb="FF99CCFF"/>
        </patternFill>
      </fill>
    </dxf>
  </dxfs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43" t="s">
        <v>42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5">
      <c r="A2" s="4"/>
      <c r="B2" s="81" t="s">
        <v>40</v>
      </c>
      <c r="C2" s="82"/>
      <c r="D2" s="228" t="s">
        <v>46</v>
      </c>
      <c r="E2" s="229"/>
      <c r="F2" s="229"/>
      <c r="G2" s="229"/>
      <c r="H2" s="229"/>
      <c r="I2" s="229"/>
      <c r="J2" s="230"/>
      <c r="O2" s="2"/>
    </row>
    <row r="3" spans="1:15" ht="23.25" customHeight="1" x14ac:dyDescent="0.25">
      <c r="A3" s="4"/>
      <c r="B3" s="83" t="s">
        <v>45</v>
      </c>
      <c r="C3" s="84"/>
      <c r="D3" s="256" t="s">
        <v>43</v>
      </c>
      <c r="E3" s="257"/>
      <c r="F3" s="257"/>
      <c r="G3" s="257"/>
      <c r="H3" s="257"/>
      <c r="I3" s="257"/>
      <c r="J3" s="258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5"/>
      <c r="E11" s="235"/>
      <c r="F11" s="235"/>
      <c r="G11" s="235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54"/>
      <c r="E12" s="254"/>
      <c r="F12" s="254"/>
      <c r="G12" s="254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55"/>
      <c r="E13" s="255"/>
      <c r="F13" s="255"/>
      <c r="G13" s="255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4"/>
      <c r="F15" s="234"/>
      <c r="G15" s="252"/>
      <c r="H15" s="252"/>
      <c r="I15" s="252" t="s">
        <v>28</v>
      </c>
      <c r="J15" s="253"/>
    </row>
    <row r="16" spans="1:15" ht="23.25" customHeight="1" x14ac:dyDescent="0.25">
      <c r="A16" s="141" t="s">
        <v>23</v>
      </c>
      <c r="B16" s="142" t="s">
        <v>23</v>
      </c>
      <c r="C16" s="58"/>
      <c r="D16" s="59"/>
      <c r="E16" s="231"/>
      <c r="F16" s="232"/>
      <c r="G16" s="231"/>
      <c r="H16" s="232"/>
      <c r="I16" s="231">
        <f>SUMIF(F47:F55,A16,I47:I55)+SUMIF(F47:F55,"PSU",I47:I55)</f>
        <v>0</v>
      </c>
      <c r="J16" s="233"/>
    </row>
    <row r="17" spans="1:10" ht="23.25" customHeight="1" x14ac:dyDescent="0.25">
      <c r="A17" s="141" t="s">
        <v>24</v>
      </c>
      <c r="B17" s="142" t="s">
        <v>24</v>
      </c>
      <c r="C17" s="58"/>
      <c r="D17" s="59"/>
      <c r="E17" s="231"/>
      <c r="F17" s="232"/>
      <c r="G17" s="231"/>
      <c r="H17" s="232"/>
      <c r="I17" s="231">
        <f>SUMIF(F47:F55,A17,I47:I55)</f>
        <v>0</v>
      </c>
      <c r="J17" s="233"/>
    </row>
    <row r="18" spans="1:10" ht="23.25" customHeight="1" x14ac:dyDescent="0.25">
      <c r="A18" s="141" t="s">
        <v>25</v>
      </c>
      <c r="B18" s="142" t="s">
        <v>25</v>
      </c>
      <c r="C18" s="58"/>
      <c r="D18" s="59"/>
      <c r="E18" s="231"/>
      <c r="F18" s="232"/>
      <c r="G18" s="231"/>
      <c r="H18" s="232"/>
      <c r="I18" s="231">
        <f>SUMIF(F47:F55,A18,I47:I55)</f>
        <v>0</v>
      </c>
      <c r="J18" s="233"/>
    </row>
    <row r="19" spans="1:10" ht="23.25" customHeight="1" x14ac:dyDescent="0.25">
      <c r="A19" s="141" t="s">
        <v>70</v>
      </c>
      <c r="B19" s="142" t="s">
        <v>26</v>
      </c>
      <c r="C19" s="58"/>
      <c r="D19" s="59"/>
      <c r="E19" s="231"/>
      <c r="F19" s="232"/>
      <c r="G19" s="231"/>
      <c r="H19" s="232"/>
      <c r="I19" s="231">
        <f>SUMIF(F47:F55,A19,I47:I55)</f>
        <v>0</v>
      </c>
      <c r="J19" s="233"/>
    </row>
    <row r="20" spans="1:10" ht="23.25" customHeight="1" x14ac:dyDescent="0.25">
      <c r="A20" s="141" t="s">
        <v>71</v>
      </c>
      <c r="B20" s="142" t="s">
        <v>27</v>
      </c>
      <c r="C20" s="58"/>
      <c r="D20" s="59"/>
      <c r="E20" s="231"/>
      <c r="F20" s="232"/>
      <c r="G20" s="231"/>
      <c r="H20" s="232"/>
      <c r="I20" s="231">
        <f>SUMIF(F47:F55,A20,I47:I55)</f>
        <v>0</v>
      </c>
      <c r="J20" s="233"/>
    </row>
    <row r="21" spans="1:10" ht="23.25" customHeight="1" x14ac:dyDescent="0.25">
      <c r="A21" s="4"/>
      <c r="B21" s="74" t="s">
        <v>28</v>
      </c>
      <c r="C21" s="75"/>
      <c r="D21" s="76"/>
      <c r="E21" s="241"/>
      <c r="F21" s="250"/>
      <c r="G21" s="241"/>
      <c r="H21" s="250"/>
      <c r="I21" s="241">
        <f>SUM(I16:J20)</f>
        <v>0</v>
      </c>
      <c r="J21" s="242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9">
        <f>ZakladDPHSniVypocet</f>
        <v>0</v>
      </c>
      <c r="H23" s="240"/>
      <c r="I23" s="240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7">
        <f>ZakladDPHSni*SazbaDPH1/100</f>
        <v>0</v>
      </c>
      <c r="H24" s="238"/>
      <c r="I24" s="23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9">
        <f>ZakladDPHZaklVypocet</f>
        <v>0</v>
      </c>
      <c r="H25" s="240"/>
      <c r="I25" s="240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6">
        <f>ZakladDPHZakl*SazbaDPH2/100</f>
        <v>0</v>
      </c>
      <c r="H26" s="247"/>
      <c r="I26" s="247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8">
        <f>0</f>
        <v>0</v>
      </c>
      <c r="H27" s="248"/>
      <c r="I27" s="248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51">
        <f>ZakladDPHSniVypocet+ZakladDPHZaklVypocet</f>
        <v>0</v>
      </c>
      <c r="H28" s="251"/>
      <c r="I28" s="251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49">
        <f>ZakladDPHSni+DPHSni+ZakladDPHZakl+DPHZakl+Zaokrouhleni</f>
        <v>0</v>
      </c>
      <c r="H29" s="249"/>
      <c r="I29" s="249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36" t="s">
        <v>2</v>
      </c>
      <c r="E35" s="23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5">
      <c r="A39" s="97">
        <v>1</v>
      </c>
      <c r="B39" s="103" t="s">
        <v>47</v>
      </c>
      <c r="C39" s="219" t="s">
        <v>46</v>
      </c>
      <c r="D39" s="220"/>
      <c r="E39" s="220"/>
      <c r="F39" s="108">
        <f>'Rozpočet Pol'!AC381</f>
        <v>0</v>
      </c>
      <c r="G39" s="109">
        <f>'Rozpočet Pol'!AD381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5">
      <c r="A40" s="97"/>
      <c r="B40" s="221" t="s">
        <v>48</v>
      </c>
      <c r="C40" s="222"/>
      <c r="D40" s="222"/>
      <c r="E40" s="22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6" x14ac:dyDescent="0.3">
      <c r="B44" s="120" t="s">
        <v>50</v>
      </c>
    </row>
    <row r="46" spans="1:10" ht="25.5" customHeight="1" x14ac:dyDescent="0.25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24" t="s">
        <v>28</v>
      </c>
      <c r="J46" s="224"/>
    </row>
    <row r="47" spans="1:10" ht="25.5" customHeight="1" x14ac:dyDescent="0.25">
      <c r="A47" s="122"/>
      <c r="B47" s="130" t="s">
        <v>52</v>
      </c>
      <c r="C47" s="226" t="s">
        <v>53</v>
      </c>
      <c r="D47" s="227"/>
      <c r="E47" s="227"/>
      <c r="F47" s="132" t="s">
        <v>23</v>
      </c>
      <c r="G47" s="133"/>
      <c r="H47" s="133"/>
      <c r="I47" s="225">
        <f>'Rozpočet Pol'!G8</f>
        <v>0</v>
      </c>
      <c r="J47" s="225"/>
    </row>
    <row r="48" spans="1:10" ht="25.5" customHeight="1" x14ac:dyDescent="0.25">
      <c r="A48" s="122"/>
      <c r="B48" s="124" t="s">
        <v>54</v>
      </c>
      <c r="C48" s="217" t="s">
        <v>55</v>
      </c>
      <c r="D48" s="218"/>
      <c r="E48" s="218"/>
      <c r="F48" s="134" t="s">
        <v>23</v>
      </c>
      <c r="G48" s="135"/>
      <c r="H48" s="135"/>
      <c r="I48" s="216">
        <f>'Rozpočet Pol'!G153</f>
        <v>0</v>
      </c>
      <c r="J48" s="216"/>
    </row>
    <row r="49" spans="1:10" ht="25.5" customHeight="1" x14ac:dyDescent="0.25">
      <c r="A49" s="122"/>
      <c r="B49" s="124" t="s">
        <v>56</v>
      </c>
      <c r="C49" s="217" t="s">
        <v>57</v>
      </c>
      <c r="D49" s="218"/>
      <c r="E49" s="218"/>
      <c r="F49" s="134" t="s">
        <v>23</v>
      </c>
      <c r="G49" s="135"/>
      <c r="H49" s="135"/>
      <c r="I49" s="216">
        <f>'Rozpočet Pol'!G167</f>
        <v>0</v>
      </c>
      <c r="J49" s="216"/>
    </row>
    <row r="50" spans="1:10" ht="25.5" customHeight="1" x14ac:dyDescent="0.25">
      <c r="A50" s="122"/>
      <c r="B50" s="124" t="s">
        <v>58</v>
      </c>
      <c r="C50" s="217" t="s">
        <v>59</v>
      </c>
      <c r="D50" s="218"/>
      <c r="E50" s="218"/>
      <c r="F50" s="134" t="s">
        <v>23</v>
      </c>
      <c r="G50" s="135"/>
      <c r="H50" s="135"/>
      <c r="I50" s="216">
        <f>'Rozpočet Pol'!G280</f>
        <v>0</v>
      </c>
      <c r="J50" s="216"/>
    </row>
    <row r="51" spans="1:10" ht="25.5" customHeight="1" x14ac:dyDescent="0.25">
      <c r="A51" s="122"/>
      <c r="B51" s="124" t="s">
        <v>60</v>
      </c>
      <c r="C51" s="217" t="s">
        <v>61</v>
      </c>
      <c r="D51" s="218"/>
      <c r="E51" s="218"/>
      <c r="F51" s="134" t="s">
        <v>23</v>
      </c>
      <c r="G51" s="135"/>
      <c r="H51" s="135"/>
      <c r="I51" s="216">
        <f>'Rozpočet Pol'!G296</f>
        <v>0</v>
      </c>
      <c r="J51" s="216"/>
    </row>
    <row r="52" spans="1:10" ht="25.5" customHeight="1" x14ac:dyDescent="0.25">
      <c r="A52" s="122"/>
      <c r="B52" s="124" t="s">
        <v>62</v>
      </c>
      <c r="C52" s="217" t="s">
        <v>63</v>
      </c>
      <c r="D52" s="218"/>
      <c r="E52" s="218"/>
      <c r="F52" s="134" t="s">
        <v>23</v>
      </c>
      <c r="G52" s="135"/>
      <c r="H52" s="135"/>
      <c r="I52" s="216">
        <f>'Rozpočet Pol'!G310</f>
        <v>0</v>
      </c>
      <c r="J52" s="216"/>
    </row>
    <row r="53" spans="1:10" ht="25.5" customHeight="1" x14ac:dyDescent="0.25">
      <c r="A53" s="122"/>
      <c r="B53" s="124" t="s">
        <v>64</v>
      </c>
      <c r="C53" s="217" t="s">
        <v>65</v>
      </c>
      <c r="D53" s="218"/>
      <c r="E53" s="218"/>
      <c r="F53" s="134" t="s">
        <v>23</v>
      </c>
      <c r="G53" s="135"/>
      <c r="H53" s="135"/>
      <c r="I53" s="216">
        <f>'Rozpočet Pol'!G317</f>
        <v>0</v>
      </c>
      <c r="J53" s="216"/>
    </row>
    <row r="54" spans="1:10" ht="25.5" customHeight="1" x14ac:dyDescent="0.25">
      <c r="A54" s="122"/>
      <c r="B54" s="124" t="s">
        <v>66</v>
      </c>
      <c r="C54" s="217" t="s">
        <v>67</v>
      </c>
      <c r="D54" s="218"/>
      <c r="E54" s="218"/>
      <c r="F54" s="134" t="s">
        <v>23</v>
      </c>
      <c r="G54" s="135"/>
      <c r="H54" s="135"/>
      <c r="I54" s="216">
        <f>'Rozpočet Pol'!G345</f>
        <v>0</v>
      </c>
      <c r="J54" s="216"/>
    </row>
    <row r="55" spans="1:10" ht="25.5" customHeight="1" x14ac:dyDescent="0.25">
      <c r="A55" s="122"/>
      <c r="B55" s="131" t="s">
        <v>68</v>
      </c>
      <c r="C55" s="213" t="s">
        <v>69</v>
      </c>
      <c r="D55" s="214"/>
      <c r="E55" s="214"/>
      <c r="F55" s="136" t="s">
        <v>25</v>
      </c>
      <c r="G55" s="137"/>
      <c r="H55" s="137"/>
      <c r="I55" s="212">
        <f>'Rozpočet Pol'!G354</f>
        <v>0</v>
      </c>
      <c r="J55" s="212"/>
    </row>
    <row r="56" spans="1:10" ht="25.5" customHeight="1" x14ac:dyDescent="0.25">
      <c r="A56" s="123"/>
      <c r="B56" s="127" t="s">
        <v>1</v>
      </c>
      <c r="C56" s="127"/>
      <c r="D56" s="128"/>
      <c r="E56" s="128"/>
      <c r="F56" s="138"/>
      <c r="G56" s="139"/>
      <c r="H56" s="139"/>
      <c r="I56" s="215">
        <f>SUM(I47:I55)</f>
        <v>0</v>
      </c>
      <c r="J56" s="215"/>
    </row>
    <row r="57" spans="1:10" x14ac:dyDescent="0.25">
      <c r="F57" s="140"/>
      <c r="G57" s="96"/>
      <c r="H57" s="140"/>
      <c r="I57" s="96"/>
      <c r="J57" s="96"/>
    </row>
    <row r="58" spans="1:10" x14ac:dyDescent="0.25">
      <c r="F58" s="140"/>
      <c r="G58" s="96"/>
      <c r="H58" s="140"/>
      <c r="I58" s="96"/>
      <c r="J58" s="96"/>
    </row>
    <row r="59" spans="1:10" x14ac:dyDescent="0.25">
      <c r="F59" s="140"/>
      <c r="G59" s="96"/>
      <c r="H59" s="140"/>
      <c r="I59" s="96"/>
      <c r="J59" s="96"/>
    </row>
  </sheetData>
  <sheetProtection algorithmName="SHA-512" hashValue="KPem5E3SU+XnhzLP1dK5N50h0a87pCy3ao7hdeT9DNX5iYhlKmzF4uHEzUd+NDTahceHf5fLuqsZyl8+sfoT6A==" saltValue="Bfvqk7S8AG0owjZ4madQx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9" t="s">
        <v>6</v>
      </c>
      <c r="B1" s="259"/>
      <c r="C1" s="260"/>
      <c r="D1" s="259"/>
      <c r="E1" s="259"/>
      <c r="F1" s="259"/>
      <c r="G1" s="259"/>
    </row>
    <row r="2" spans="1:7" ht="24.9" customHeight="1" x14ac:dyDescent="0.25">
      <c r="A2" s="79" t="s">
        <v>41</v>
      </c>
      <c r="B2" s="78"/>
      <c r="C2" s="261"/>
      <c r="D2" s="261"/>
      <c r="E2" s="261"/>
      <c r="F2" s="261"/>
      <c r="G2" s="262"/>
    </row>
    <row r="3" spans="1:7" ht="24.9" hidden="1" customHeight="1" x14ac:dyDescent="0.25">
      <c r="A3" s="79" t="s">
        <v>7</v>
      </c>
      <c r="B3" s="78"/>
      <c r="C3" s="261"/>
      <c r="D3" s="261"/>
      <c r="E3" s="261"/>
      <c r="F3" s="261"/>
      <c r="G3" s="262"/>
    </row>
    <row r="4" spans="1:7" ht="24.9" hidden="1" customHeight="1" x14ac:dyDescent="0.25">
      <c r="A4" s="79" t="s">
        <v>8</v>
      </c>
      <c r="B4" s="78"/>
      <c r="C4" s="261"/>
      <c r="D4" s="261"/>
      <c r="E4" s="261"/>
      <c r="F4" s="261"/>
      <c r="G4" s="262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391"/>
  <sheetViews>
    <sheetView tabSelected="1" topLeftCell="A360" workbookViewId="0">
      <selection activeCell="F83" sqref="F83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3">
      <c r="A1" s="263" t="s">
        <v>6</v>
      </c>
      <c r="B1" s="263"/>
      <c r="C1" s="263"/>
      <c r="D1" s="263"/>
      <c r="E1" s="263"/>
      <c r="F1" s="263"/>
      <c r="G1" s="263"/>
      <c r="AE1" t="s">
        <v>73</v>
      </c>
    </row>
    <row r="2" spans="1:60" ht="24.9" customHeight="1" x14ac:dyDescent="0.25">
      <c r="A2" s="145" t="s">
        <v>72</v>
      </c>
      <c r="B2" s="143"/>
      <c r="C2" s="264" t="s">
        <v>46</v>
      </c>
      <c r="D2" s="265"/>
      <c r="E2" s="265"/>
      <c r="F2" s="265"/>
      <c r="G2" s="266"/>
      <c r="AE2" t="s">
        <v>74</v>
      </c>
    </row>
    <row r="3" spans="1:60" ht="24.9" customHeight="1" x14ac:dyDescent="0.25">
      <c r="A3" s="146" t="s">
        <v>7</v>
      </c>
      <c r="B3" s="144"/>
      <c r="C3" s="267" t="s">
        <v>43</v>
      </c>
      <c r="D3" s="268"/>
      <c r="E3" s="268"/>
      <c r="F3" s="268"/>
      <c r="G3" s="269"/>
      <c r="AE3" t="s">
        <v>75</v>
      </c>
    </row>
    <row r="4" spans="1:60" ht="24.9" hidden="1" customHeight="1" x14ac:dyDescent="0.25">
      <c r="A4" s="146" t="s">
        <v>8</v>
      </c>
      <c r="B4" s="144"/>
      <c r="C4" s="267"/>
      <c r="D4" s="268"/>
      <c r="E4" s="268"/>
      <c r="F4" s="268"/>
      <c r="G4" s="269"/>
      <c r="AE4" t="s">
        <v>76</v>
      </c>
    </row>
    <row r="5" spans="1:60" hidden="1" x14ac:dyDescent="0.25">
      <c r="A5" s="147" t="s">
        <v>77</v>
      </c>
      <c r="B5" s="148"/>
      <c r="C5" s="149"/>
      <c r="D5" s="150"/>
      <c r="E5" s="150"/>
      <c r="F5" s="150"/>
      <c r="G5" s="151"/>
      <c r="AE5" t="s">
        <v>78</v>
      </c>
    </row>
    <row r="7" spans="1:60" ht="39.6" x14ac:dyDescent="0.25">
      <c r="A7" s="156" t="s">
        <v>79</v>
      </c>
      <c r="B7" s="157" t="s">
        <v>80</v>
      </c>
      <c r="C7" s="157" t="s">
        <v>81</v>
      </c>
      <c r="D7" s="156" t="s">
        <v>82</v>
      </c>
      <c r="E7" s="156" t="s">
        <v>83</v>
      </c>
      <c r="F7" s="152" t="s">
        <v>84</v>
      </c>
      <c r="G7" s="181" t="s">
        <v>28</v>
      </c>
      <c r="H7" s="182" t="s">
        <v>29</v>
      </c>
      <c r="I7" s="182" t="s">
        <v>85</v>
      </c>
      <c r="J7" s="182" t="s">
        <v>30</v>
      </c>
      <c r="K7" s="182" t="s">
        <v>86</v>
      </c>
      <c r="L7" s="182" t="s">
        <v>87</v>
      </c>
      <c r="M7" s="182" t="s">
        <v>88</v>
      </c>
      <c r="N7" s="182" t="s">
        <v>89</v>
      </c>
      <c r="O7" s="182" t="s">
        <v>90</v>
      </c>
      <c r="P7" s="182" t="s">
        <v>91</v>
      </c>
      <c r="Q7" s="182" t="s">
        <v>92</v>
      </c>
      <c r="R7" s="182" t="s">
        <v>93</v>
      </c>
      <c r="S7" s="182" t="s">
        <v>94</v>
      </c>
      <c r="T7" s="182" t="s">
        <v>95</v>
      </c>
      <c r="U7" s="159" t="s">
        <v>96</v>
      </c>
    </row>
    <row r="8" spans="1:60" x14ac:dyDescent="0.25">
      <c r="A8" s="183" t="s">
        <v>97</v>
      </c>
      <c r="B8" s="184" t="s">
        <v>52</v>
      </c>
      <c r="C8" s="185" t="s">
        <v>53</v>
      </c>
      <c r="D8" s="186"/>
      <c r="E8" s="187"/>
      <c r="F8" s="188"/>
      <c r="G8" s="188">
        <f>SUMIF(AE9:AE152,"&lt;&gt;NOR",G9:G152)</f>
        <v>0</v>
      </c>
      <c r="H8" s="188"/>
      <c r="I8" s="188">
        <f>SUM(I9:I152)</f>
        <v>0</v>
      </c>
      <c r="J8" s="188"/>
      <c r="K8" s="188">
        <f>SUM(K9:K152)</f>
        <v>0</v>
      </c>
      <c r="L8" s="188"/>
      <c r="M8" s="188">
        <f>SUM(M9:M152)</f>
        <v>0</v>
      </c>
      <c r="N8" s="158"/>
      <c r="O8" s="158">
        <f>SUM(O9:O152)</f>
        <v>2.5176400000000001</v>
      </c>
      <c r="P8" s="158"/>
      <c r="Q8" s="158">
        <f>SUM(Q9:Q152)</f>
        <v>801.99220000000003</v>
      </c>
      <c r="R8" s="158"/>
      <c r="S8" s="158"/>
      <c r="T8" s="183"/>
      <c r="U8" s="158">
        <f>SUM(U9:U152)</f>
        <v>569.99999999999989</v>
      </c>
      <c r="AE8" t="s">
        <v>98</v>
      </c>
    </row>
    <row r="9" spans="1:60" outlineLevel="1" x14ac:dyDescent="0.25">
      <c r="A9" s="154">
        <v>1</v>
      </c>
      <c r="B9" s="160" t="s">
        <v>99</v>
      </c>
      <c r="C9" s="200" t="s">
        <v>100</v>
      </c>
      <c r="D9" s="162" t="s">
        <v>101</v>
      </c>
      <c r="E9" s="172">
        <v>11.15</v>
      </c>
      <c r="F9" s="284">
        <f>H9+J9</f>
        <v>0</v>
      </c>
      <c r="G9" s="178">
        <f>ROUND(E9*F9,2)</f>
        <v>0</v>
      </c>
      <c r="H9" s="179"/>
      <c r="I9" s="178">
        <f>ROUND(E9*H9,2)</f>
        <v>0</v>
      </c>
      <c r="J9" s="179"/>
      <c r="K9" s="178">
        <f>ROUND(E9*J9,2)</f>
        <v>0</v>
      </c>
      <c r="L9" s="178">
        <v>21</v>
      </c>
      <c r="M9" s="178">
        <f>G9*(1+L9/100)</f>
        <v>0</v>
      </c>
      <c r="N9" s="163">
        <v>0</v>
      </c>
      <c r="O9" s="163">
        <f>ROUND(E9*N9,5)</f>
        <v>0</v>
      </c>
      <c r="P9" s="163">
        <v>0.13800000000000001</v>
      </c>
      <c r="Q9" s="163">
        <f>ROUND(E9*P9,5)</f>
        <v>1.5387</v>
      </c>
      <c r="R9" s="163"/>
      <c r="S9" s="163"/>
      <c r="T9" s="164">
        <v>0.16</v>
      </c>
      <c r="U9" s="163">
        <f>ROUND(E9*T9,2)</f>
        <v>1.78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102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5">
      <c r="A10" s="154"/>
      <c r="B10" s="160"/>
      <c r="C10" s="201" t="s">
        <v>103</v>
      </c>
      <c r="D10" s="165"/>
      <c r="E10" s="173"/>
      <c r="F10" s="178"/>
      <c r="G10" s="178"/>
      <c r="H10" s="178"/>
      <c r="I10" s="178"/>
      <c r="J10" s="178"/>
      <c r="K10" s="178"/>
      <c r="L10" s="178"/>
      <c r="M10" s="178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104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5">
      <c r="A11" s="154"/>
      <c r="B11" s="160"/>
      <c r="C11" s="201" t="s">
        <v>105</v>
      </c>
      <c r="D11" s="165"/>
      <c r="E11" s="173"/>
      <c r="F11" s="178"/>
      <c r="G11" s="178"/>
      <c r="H11" s="178"/>
      <c r="I11" s="178"/>
      <c r="J11" s="178"/>
      <c r="K11" s="178"/>
      <c r="L11" s="178"/>
      <c r="M11" s="178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104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5">
      <c r="A12" s="154"/>
      <c r="B12" s="160"/>
      <c r="C12" s="201" t="s">
        <v>106</v>
      </c>
      <c r="D12" s="165"/>
      <c r="E12" s="173"/>
      <c r="F12" s="178"/>
      <c r="G12" s="178"/>
      <c r="H12" s="178"/>
      <c r="I12" s="178"/>
      <c r="J12" s="178"/>
      <c r="K12" s="178"/>
      <c r="L12" s="178"/>
      <c r="M12" s="178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104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5">
      <c r="A13" s="154"/>
      <c r="B13" s="160"/>
      <c r="C13" s="201" t="s">
        <v>107</v>
      </c>
      <c r="D13" s="165"/>
      <c r="E13" s="173">
        <v>11.15</v>
      </c>
      <c r="F13" s="178"/>
      <c r="G13" s="178"/>
      <c r="H13" s="178"/>
      <c r="I13" s="178"/>
      <c r="J13" s="178"/>
      <c r="K13" s="178"/>
      <c r="L13" s="178"/>
      <c r="M13" s="178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104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5">
      <c r="A14" s="154"/>
      <c r="B14" s="160"/>
      <c r="C14" s="202" t="s">
        <v>108</v>
      </c>
      <c r="D14" s="166"/>
      <c r="E14" s="174">
        <v>11.15</v>
      </c>
      <c r="F14" s="178"/>
      <c r="G14" s="178"/>
      <c r="H14" s="178"/>
      <c r="I14" s="178"/>
      <c r="J14" s="178"/>
      <c r="K14" s="178"/>
      <c r="L14" s="178"/>
      <c r="M14" s="178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104</v>
      </c>
      <c r="AF14" s="153">
        <v>1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5">
      <c r="A15" s="154">
        <v>2</v>
      </c>
      <c r="B15" s="160" t="s">
        <v>109</v>
      </c>
      <c r="C15" s="200" t="s">
        <v>110</v>
      </c>
      <c r="D15" s="162" t="s">
        <v>101</v>
      </c>
      <c r="E15" s="172">
        <v>897.05</v>
      </c>
      <c r="F15" s="284">
        <f>H15+J15</f>
        <v>0</v>
      </c>
      <c r="G15" s="178">
        <f>ROUND(E15*F15,2)</f>
        <v>0</v>
      </c>
      <c r="H15" s="179"/>
      <c r="I15" s="178">
        <f>ROUND(E15*H15,2)</f>
        <v>0</v>
      </c>
      <c r="J15" s="179"/>
      <c r="K15" s="178">
        <f>ROUND(E15*J15,2)</f>
        <v>0</v>
      </c>
      <c r="L15" s="178">
        <v>21</v>
      </c>
      <c r="M15" s="178">
        <f>G15*(1+L15/100)</f>
        <v>0</v>
      </c>
      <c r="N15" s="163">
        <v>0</v>
      </c>
      <c r="O15" s="163">
        <f>ROUND(E15*N15,5)</f>
        <v>0</v>
      </c>
      <c r="P15" s="163">
        <v>0.44</v>
      </c>
      <c r="Q15" s="163">
        <f>ROUND(E15*P15,5)</f>
        <v>394.702</v>
      </c>
      <c r="R15" s="163"/>
      <c r="S15" s="163"/>
      <c r="T15" s="164">
        <v>7.2999999999999995E-2</v>
      </c>
      <c r="U15" s="163">
        <f>ROUND(E15*T15,2)</f>
        <v>65.48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102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5">
      <c r="A16" s="154"/>
      <c r="B16" s="160"/>
      <c r="C16" s="201" t="s">
        <v>103</v>
      </c>
      <c r="D16" s="165"/>
      <c r="E16" s="173"/>
      <c r="F16" s="178"/>
      <c r="G16" s="178"/>
      <c r="H16" s="178"/>
      <c r="I16" s="178"/>
      <c r="J16" s="178"/>
      <c r="K16" s="178"/>
      <c r="L16" s="178"/>
      <c r="M16" s="178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104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0.399999999999999" outlineLevel="1" x14ac:dyDescent="0.25">
      <c r="A17" s="154"/>
      <c r="B17" s="160"/>
      <c r="C17" s="201" t="s">
        <v>111</v>
      </c>
      <c r="D17" s="165"/>
      <c r="E17" s="173"/>
      <c r="F17" s="178"/>
      <c r="G17" s="178"/>
      <c r="H17" s="178"/>
      <c r="I17" s="178"/>
      <c r="J17" s="178"/>
      <c r="K17" s="178"/>
      <c r="L17" s="178"/>
      <c r="M17" s="178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104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5">
      <c r="A18" s="154"/>
      <c r="B18" s="160"/>
      <c r="C18" s="201" t="s">
        <v>112</v>
      </c>
      <c r="D18" s="165"/>
      <c r="E18" s="173">
        <v>897.05</v>
      </c>
      <c r="F18" s="178"/>
      <c r="G18" s="178"/>
      <c r="H18" s="178"/>
      <c r="I18" s="178"/>
      <c r="J18" s="178"/>
      <c r="K18" s="178"/>
      <c r="L18" s="178"/>
      <c r="M18" s="178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104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5">
      <c r="A19" s="154"/>
      <c r="B19" s="160"/>
      <c r="C19" s="202" t="s">
        <v>108</v>
      </c>
      <c r="D19" s="166"/>
      <c r="E19" s="174">
        <v>897.05</v>
      </c>
      <c r="F19" s="178"/>
      <c r="G19" s="178"/>
      <c r="H19" s="178"/>
      <c r="I19" s="178"/>
      <c r="J19" s="178"/>
      <c r="K19" s="178"/>
      <c r="L19" s="178"/>
      <c r="M19" s="178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104</v>
      </c>
      <c r="AF19" s="153">
        <v>1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5">
      <c r="A20" s="154">
        <v>3</v>
      </c>
      <c r="B20" s="160" t="s">
        <v>113</v>
      </c>
      <c r="C20" s="200" t="s">
        <v>114</v>
      </c>
      <c r="D20" s="162" t="s">
        <v>101</v>
      </c>
      <c r="E20" s="172">
        <v>897.05</v>
      </c>
      <c r="F20" s="284">
        <f>H20+J20</f>
        <v>0</v>
      </c>
      <c r="G20" s="178">
        <f>ROUND(E20*F20,2)</f>
        <v>0</v>
      </c>
      <c r="H20" s="179"/>
      <c r="I20" s="178">
        <f>ROUND(E20*H20,2)</f>
        <v>0</v>
      </c>
      <c r="J20" s="179"/>
      <c r="K20" s="178">
        <f>ROUND(E20*J20,2)</f>
        <v>0</v>
      </c>
      <c r="L20" s="178">
        <v>21</v>
      </c>
      <c r="M20" s="178">
        <f>G20*(1+L20/100)</f>
        <v>0</v>
      </c>
      <c r="N20" s="163">
        <v>0</v>
      </c>
      <c r="O20" s="163">
        <f>ROUND(E20*N20,5)</f>
        <v>0</v>
      </c>
      <c r="P20" s="163">
        <v>0.33</v>
      </c>
      <c r="Q20" s="163">
        <f>ROUND(E20*P20,5)</f>
        <v>296.0265</v>
      </c>
      <c r="R20" s="163"/>
      <c r="S20" s="163"/>
      <c r="T20" s="164">
        <v>0.113</v>
      </c>
      <c r="U20" s="163">
        <f>ROUND(E20*T20,2)</f>
        <v>101.37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102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5">
      <c r="A21" s="154"/>
      <c r="B21" s="160"/>
      <c r="C21" s="201" t="s">
        <v>103</v>
      </c>
      <c r="D21" s="165"/>
      <c r="E21" s="173"/>
      <c r="F21" s="178"/>
      <c r="G21" s="178"/>
      <c r="H21" s="178"/>
      <c r="I21" s="178"/>
      <c r="J21" s="178"/>
      <c r="K21" s="178"/>
      <c r="L21" s="178"/>
      <c r="M21" s="178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104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5">
      <c r="A22" s="154"/>
      <c r="B22" s="160"/>
      <c r="C22" s="201" t="s">
        <v>112</v>
      </c>
      <c r="D22" s="165"/>
      <c r="E22" s="173">
        <v>897.05</v>
      </c>
      <c r="F22" s="178"/>
      <c r="G22" s="178"/>
      <c r="H22" s="178"/>
      <c r="I22" s="178"/>
      <c r="J22" s="178"/>
      <c r="K22" s="178"/>
      <c r="L22" s="178"/>
      <c r="M22" s="178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104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5">
      <c r="A23" s="154"/>
      <c r="B23" s="160"/>
      <c r="C23" s="202" t="s">
        <v>108</v>
      </c>
      <c r="D23" s="166"/>
      <c r="E23" s="174">
        <v>897.05</v>
      </c>
      <c r="F23" s="178"/>
      <c r="G23" s="178"/>
      <c r="H23" s="178"/>
      <c r="I23" s="178"/>
      <c r="J23" s="178"/>
      <c r="K23" s="178"/>
      <c r="L23" s="178"/>
      <c r="M23" s="178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104</v>
      </c>
      <c r="AF23" s="153">
        <v>1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5">
      <c r="A24" s="154">
        <v>4</v>
      </c>
      <c r="B24" s="160" t="s">
        <v>115</v>
      </c>
      <c r="C24" s="200" t="s">
        <v>116</v>
      </c>
      <c r="D24" s="162" t="s">
        <v>117</v>
      </c>
      <c r="E24" s="172">
        <v>6</v>
      </c>
      <c r="F24" s="284">
        <f>H24+J24</f>
        <v>0</v>
      </c>
      <c r="G24" s="178">
        <f>ROUND(E24*F24,2)</f>
        <v>0</v>
      </c>
      <c r="H24" s="179"/>
      <c r="I24" s="178">
        <f>ROUND(E24*H24,2)</f>
        <v>0</v>
      </c>
      <c r="J24" s="179"/>
      <c r="K24" s="178">
        <f>ROUND(E24*J24,2)</f>
        <v>0</v>
      </c>
      <c r="L24" s="178">
        <v>21</v>
      </c>
      <c r="M24" s="178">
        <f>G24*(1+L24/100)</f>
        <v>0</v>
      </c>
      <c r="N24" s="163">
        <v>0</v>
      </c>
      <c r="O24" s="163">
        <f>ROUND(E24*N24,5)</f>
        <v>0</v>
      </c>
      <c r="P24" s="163">
        <v>0.22</v>
      </c>
      <c r="Q24" s="163">
        <f>ROUND(E24*P24,5)</f>
        <v>1.32</v>
      </c>
      <c r="R24" s="163"/>
      <c r="S24" s="163"/>
      <c r="T24" s="164">
        <v>0.14299999999999999</v>
      </c>
      <c r="U24" s="163">
        <f>ROUND(E24*T24,2)</f>
        <v>0.86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102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5">
      <c r="A25" s="154"/>
      <c r="B25" s="160"/>
      <c r="C25" s="201" t="s">
        <v>118</v>
      </c>
      <c r="D25" s="165"/>
      <c r="E25" s="173">
        <v>6</v>
      </c>
      <c r="F25" s="178"/>
      <c r="G25" s="178"/>
      <c r="H25" s="178"/>
      <c r="I25" s="178"/>
      <c r="J25" s="178"/>
      <c r="K25" s="178"/>
      <c r="L25" s="178"/>
      <c r="M25" s="178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104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5">
      <c r="A26" s="154">
        <v>5</v>
      </c>
      <c r="B26" s="160" t="s">
        <v>119</v>
      </c>
      <c r="C26" s="200" t="s">
        <v>120</v>
      </c>
      <c r="D26" s="162" t="s">
        <v>117</v>
      </c>
      <c r="E26" s="172">
        <v>401.5</v>
      </c>
      <c r="F26" s="284">
        <f>H26+J26</f>
        <v>0</v>
      </c>
      <c r="G26" s="178">
        <f>ROUND(E26*F26,2)</f>
        <v>0</v>
      </c>
      <c r="H26" s="179"/>
      <c r="I26" s="178">
        <f>ROUND(E26*H26,2)</f>
        <v>0</v>
      </c>
      <c r="J26" s="179"/>
      <c r="K26" s="178">
        <f>ROUND(E26*J26,2)</f>
        <v>0</v>
      </c>
      <c r="L26" s="178">
        <v>21</v>
      </c>
      <c r="M26" s="178">
        <f>G26*(1+L26/100)</f>
        <v>0</v>
      </c>
      <c r="N26" s="163">
        <v>0</v>
      </c>
      <c r="O26" s="163">
        <f>ROUND(E26*N26,5)</f>
        <v>0</v>
      </c>
      <c r="P26" s="163">
        <v>0.27</v>
      </c>
      <c r="Q26" s="163">
        <f>ROUND(E26*P26,5)</f>
        <v>108.405</v>
      </c>
      <c r="R26" s="163"/>
      <c r="S26" s="163"/>
      <c r="T26" s="164">
        <v>0.123</v>
      </c>
      <c r="U26" s="163">
        <f>ROUND(E26*T26,2)</f>
        <v>49.38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102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5">
      <c r="A27" s="154"/>
      <c r="B27" s="160"/>
      <c r="C27" s="201" t="s">
        <v>103</v>
      </c>
      <c r="D27" s="165"/>
      <c r="E27" s="173"/>
      <c r="F27" s="178"/>
      <c r="G27" s="178"/>
      <c r="H27" s="178"/>
      <c r="I27" s="178"/>
      <c r="J27" s="178"/>
      <c r="K27" s="178"/>
      <c r="L27" s="178"/>
      <c r="M27" s="178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104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5">
      <c r="A28" s="154"/>
      <c r="B28" s="160"/>
      <c r="C28" s="201" t="s">
        <v>121</v>
      </c>
      <c r="D28" s="165"/>
      <c r="E28" s="173">
        <v>401.5</v>
      </c>
      <c r="F28" s="178"/>
      <c r="G28" s="178"/>
      <c r="H28" s="178"/>
      <c r="I28" s="178"/>
      <c r="J28" s="178"/>
      <c r="K28" s="178"/>
      <c r="L28" s="178"/>
      <c r="M28" s="178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104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5">
      <c r="A29" s="154"/>
      <c r="B29" s="160"/>
      <c r="C29" s="202" t="s">
        <v>108</v>
      </c>
      <c r="D29" s="166"/>
      <c r="E29" s="174">
        <v>401.5</v>
      </c>
      <c r="F29" s="178"/>
      <c r="G29" s="178"/>
      <c r="H29" s="178"/>
      <c r="I29" s="178"/>
      <c r="J29" s="178"/>
      <c r="K29" s="178"/>
      <c r="L29" s="178"/>
      <c r="M29" s="178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104</v>
      </c>
      <c r="AF29" s="153">
        <v>1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5">
      <c r="A30" s="154">
        <v>6</v>
      </c>
      <c r="B30" s="160" t="s">
        <v>122</v>
      </c>
      <c r="C30" s="200" t="s">
        <v>123</v>
      </c>
      <c r="D30" s="162" t="s">
        <v>124</v>
      </c>
      <c r="E30" s="172">
        <v>15.75</v>
      </c>
      <c r="F30" s="284">
        <f>H30+J30</f>
        <v>0</v>
      </c>
      <c r="G30" s="178">
        <f>ROUND(E30*F30,2)</f>
        <v>0</v>
      </c>
      <c r="H30" s="179"/>
      <c r="I30" s="178">
        <f>ROUND(E30*H30,2)</f>
        <v>0</v>
      </c>
      <c r="J30" s="179"/>
      <c r="K30" s="178">
        <f>ROUND(E30*J30,2)</f>
        <v>0</v>
      </c>
      <c r="L30" s="178">
        <v>21</v>
      </c>
      <c r="M30" s="178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1.548</v>
      </c>
      <c r="U30" s="163">
        <f>ROUND(E30*T30,2)</f>
        <v>24.38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102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5">
      <c r="A31" s="154"/>
      <c r="B31" s="160"/>
      <c r="C31" s="201" t="s">
        <v>125</v>
      </c>
      <c r="D31" s="165"/>
      <c r="E31" s="173"/>
      <c r="F31" s="178"/>
      <c r="G31" s="178"/>
      <c r="H31" s="178"/>
      <c r="I31" s="178"/>
      <c r="J31" s="178"/>
      <c r="K31" s="178"/>
      <c r="L31" s="178"/>
      <c r="M31" s="178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104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5">
      <c r="A32" s="154"/>
      <c r="B32" s="160"/>
      <c r="C32" s="201" t="s">
        <v>126</v>
      </c>
      <c r="D32" s="165"/>
      <c r="E32" s="173"/>
      <c r="F32" s="178"/>
      <c r="G32" s="178"/>
      <c r="H32" s="178"/>
      <c r="I32" s="178"/>
      <c r="J32" s="178"/>
      <c r="K32" s="178"/>
      <c r="L32" s="178"/>
      <c r="M32" s="178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104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5">
      <c r="A33" s="154"/>
      <c r="B33" s="160"/>
      <c r="C33" s="201" t="s">
        <v>127</v>
      </c>
      <c r="D33" s="165"/>
      <c r="E33" s="173">
        <v>5</v>
      </c>
      <c r="F33" s="178"/>
      <c r="G33" s="178"/>
      <c r="H33" s="178"/>
      <c r="I33" s="178"/>
      <c r="J33" s="178"/>
      <c r="K33" s="178"/>
      <c r="L33" s="178"/>
      <c r="M33" s="178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104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5">
      <c r="A34" s="154"/>
      <c r="B34" s="160"/>
      <c r="C34" s="201" t="s">
        <v>128</v>
      </c>
      <c r="D34" s="165"/>
      <c r="E34" s="173">
        <v>3.75</v>
      </c>
      <c r="F34" s="178"/>
      <c r="G34" s="178"/>
      <c r="H34" s="178"/>
      <c r="I34" s="178"/>
      <c r="J34" s="178"/>
      <c r="K34" s="178"/>
      <c r="L34" s="178"/>
      <c r="M34" s="178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104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5">
      <c r="A35" s="154"/>
      <c r="B35" s="160"/>
      <c r="C35" s="201" t="s">
        <v>129</v>
      </c>
      <c r="D35" s="165"/>
      <c r="E35" s="173"/>
      <c r="F35" s="178"/>
      <c r="G35" s="178"/>
      <c r="H35" s="178"/>
      <c r="I35" s="178"/>
      <c r="J35" s="178"/>
      <c r="K35" s="178"/>
      <c r="L35" s="178"/>
      <c r="M35" s="178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104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5">
      <c r="A36" s="154"/>
      <c r="B36" s="160"/>
      <c r="C36" s="201" t="s">
        <v>130</v>
      </c>
      <c r="D36" s="165"/>
      <c r="E36" s="173">
        <v>5.75</v>
      </c>
      <c r="F36" s="178"/>
      <c r="G36" s="178"/>
      <c r="H36" s="178"/>
      <c r="I36" s="178"/>
      <c r="J36" s="178"/>
      <c r="K36" s="178"/>
      <c r="L36" s="178"/>
      <c r="M36" s="178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104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5">
      <c r="A37" s="154"/>
      <c r="B37" s="160"/>
      <c r="C37" s="201" t="s">
        <v>131</v>
      </c>
      <c r="D37" s="165"/>
      <c r="E37" s="173"/>
      <c r="F37" s="178"/>
      <c r="G37" s="178"/>
      <c r="H37" s="178"/>
      <c r="I37" s="178"/>
      <c r="J37" s="178"/>
      <c r="K37" s="178"/>
      <c r="L37" s="178"/>
      <c r="M37" s="178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104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5">
      <c r="A38" s="154"/>
      <c r="B38" s="160"/>
      <c r="C38" s="201" t="s">
        <v>132</v>
      </c>
      <c r="D38" s="165"/>
      <c r="E38" s="173">
        <v>1.25</v>
      </c>
      <c r="F38" s="178"/>
      <c r="G38" s="178"/>
      <c r="H38" s="178"/>
      <c r="I38" s="178"/>
      <c r="J38" s="178"/>
      <c r="K38" s="178"/>
      <c r="L38" s="178"/>
      <c r="M38" s="178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104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5">
      <c r="A39" s="154">
        <v>7</v>
      </c>
      <c r="B39" s="160" t="s">
        <v>133</v>
      </c>
      <c r="C39" s="200" t="s">
        <v>134</v>
      </c>
      <c r="D39" s="162" t="s">
        <v>124</v>
      </c>
      <c r="E39" s="172">
        <v>198.49549999999999</v>
      </c>
      <c r="F39" s="284">
        <f>H39+J39</f>
        <v>0</v>
      </c>
      <c r="G39" s="178">
        <f>ROUND(E39*F39,2)</f>
        <v>0</v>
      </c>
      <c r="H39" s="179"/>
      <c r="I39" s="178">
        <f>ROUND(E39*H39,2)</f>
        <v>0</v>
      </c>
      <c r="J39" s="179"/>
      <c r="K39" s="178">
        <f>ROUND(E39*J39,2)</f>
        <v>0</v>
      </c>
      <c r="L39" s="178">
        <v>21</v>
      </c>
      <c r="M39" s="178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0.187</v>
      </c>
      <c r="U39" s="163">
        <f>ROUND(E39*T39,2)</f>
        <v>37.119999999999997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102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5">
      <c r="A40" s="154"/>
      <c r="B40" s="160"/>
      <c r="C40" s="201" t="s">
        <v>135</v>
      </c>
      <c r="D40" s="165"/>
      <c r="E40" s="173"/>
      <c r="F40" s="178"/>
      <c r="G40" s="178"/>
      <c r="H40" s="178"/>
      <c r="I40" s="178"/>
      <c r="J40" s="178"/>
      <c r="K40" s="178"/>
      <c r="L40" s="178"/>
      <c r="M40" s="178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104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5">
      <c r="A41" s="154"/>
      <c r="B41" s="160"/>
      <c r="C41" s="201" t="s">
        <v>136</v>
      </c>
      <c r="D41" s="165"/>
      <c r="E41" s="173"/>
      <c r="F41" s="178"/>
      <c r="G41" s="178"/>
      <c r="H41" s="178"/>
      <c r="I41" s="178"/>
      <c r="J41" s="178"/>
      <c r="K41" s="178"/>
      <c r="L41" s="178"/>
      <c r="M41" s="178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104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5">
      <c r="A42" s="154"/>
      <c r="B42" s="160"/>
      <c r="C42" s="201" t="s">
        <v>137</v>
      </c>
      <c r="D42" s="165"/>
      <c r="E42" s="173"/>
      <c r="F42" s="178"/>
      <c r="G42" s="178"/>
      <c r="H42" s="178"/>
      <c r="I42" s="178"/>
      <c r="J42" s="178"/>
      <c r="K42" s="178"/>
      <c r="L42" s="178"/>
      <c r="M42" s="178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104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5">
      <c r="A43" s="154"/>
      <c r="B43" s="160"/>
      <c r="C43" s="201" t="s">
        <v>138</v>
      </c>
      <c r="D43" s="165"/>
      <c r="E43" s="173">
        <v>340.86</v>
      </c>
      <c r="F43" s="178"/>
      <c r="G43" s="178"/>
      <c r="H43" s="178"/>
      <c r="I43" s="178"/>
      <c r="J43" s="178"/>
      <c r="K43" s="178"/>
      <c r="L43" s="178"/>
      <c r="M43" s="178"/>
      <c r="N43" s="163"/>
      <c r="O43" s="163"/>
      <c r="P43" s="163"/>
      <c r="Q43" s="163"/>
      <c r="R43" s="163"/>
      <c r="S43" s="163"/>
      <c r="T43" s="164"/>
      <c r="U43" s="163"/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104</v>
      </c>
      <c r="AF43" s="153">
        <v>0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5">
      <c r="A44" s="154"/>
      <c r="B44" s="160"/>
      <c r="C44" s="202" t="s">
        <v>108</v>
      </c>
      <c r="D44" s="166"/>
      <c r="E44" s="174">
        <v>340.86</v>
      </c>
      <c r="F44" s="178"/>
      <c r="G44" s="178"/>
      <c r="H44" s="178"/>
      <c r="I44" s="178"/>
      <c r="J44" s="178"/>
      <c r="K44" s="178"/>
      <c r="L44" s="178"/>
      <c r="M44" s="178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104</v>
      </c>
      <c r="AF44" s="153">
        <v>1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5">
      <c r="A45" s="154"/>
      <c r="B45" s="160"/>
      <c r="C45" s="201" t="s">
        <v>139</v>
      </c>
      <c r="D45" s="165"/>
      <c r="E45" s="173"/>
      <c r="F45" s="178"/>
      <c r="G45" s="178"/>
      <c r="H45" s="178"/>
      <c r="I45" s="178"/>
      <c r="J45" s="178"/>
      <c r="K45" s="178"/>
      <c r="L45" s="178"/>
      <c r="M45" s="178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104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5">
      <c r="A46" s="154"/>
      <c r="B46" s="160"/>
      <c r="C46" s="201" t="s">
        <v>140</v>
      </c>
      <c r="D46" s="165"/>
      <c r="E46" s="173">
        <v>171.60300000000001</v>
      </c>
      <c r="F46" s="178"/>
      <c r="G46" s="178"/>
      <c r="H46" s="178"/>
      <c r="I46" s="178"/>
      <c r="J46" s="178"/>
      <c r="K46" s="178"/>
      <c r="L46" s="178"/>
      <c r="M46" s="178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104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5">
      <c r="A47" s="154"/>
      <c r="B47" s="160"/>
      <c r="C47" s="202" t="s">
        <v>108</v>
      </c>
      <c r="D47" s="166"/>
      <c r="E47" s="174">
        <v>171.60300000000001</v>
      </c>
      <c r="F47" s="178"/>
      <c r="G47" s="178"/>
      <c r="H47" s="178"/>
      <c r="I47" s="178"/>
      <c r="J47" s="178"/>
      <c r="K47" s="178"/>
      <c r="L47" s="178"/>
      <c r="M47" s="178"/>
      <c r="N47" s="163"/>
      <c r="O47" s="163"/>
      <c r="P47" s="163"/>
      <c r="Q47" s="163"/>
      <c r="R47" s="163"/>
      <c r="S47" s="163"/>
      <c r="T47" s="164"/>
      <c r="U47" s="163"/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104</v>
      </c>
      <c r="AF47" s="153">
        <v>1</v>
      </c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5">
      <c r="A48" s="154"/>
      <c r="B48" s="160"/>
      <c r="C48" s="201" t="s">
        <v>141</v>
      </c>
      <c r="D48" s="165"/>
      <c r="E48" s="173">
        <v>-313.96749999999997</v>
      </c>
      <c r="F48" s="178"/>
      <c r="G48" s="178"/>
      <c r="H48" s="178"/>
      <c r="I48" s="178"/>
      <c r="J48" s="178"/>
      <c r="K48" s="178"/>
      <c r="L48" s="178"/>
      <c r="M48" s="178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104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5">
      <c r="A49" s="154"/>
      <c r="B49" s="160"/>
      <c r="C49" s="202" t="s">
        <v>108</v>
      </c>
      <c r="D49" s="166"/>
      <c r="E49" s="174">
        <v>-313.96749999999997</v>
      </c>
      <c r="F49" s="178"/>
      <c r="G49" s="178"/>
      <c r="H49" s="178"/>
      <c r="I49" s="178"/>
      <c r="J49" s="178"/>
      <c r="K49" s="178"/>
      <c r="L49" s="178"/>
      <c r="M49" s="178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104</v>
      </c>
      <c r="AF49" s="153">
        <v>1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5">
      <c r="A50" s="154">
        <v>8</v>
      </c>
      <c r="B50" s="160" t="s">
        <v>142</v>
      </c>
      <c r="C50" s="200" t="s">
        <v>143</v>
      </c>
      <c r="D50" s="162" t="s">
        <v>124</v>
      </c>
      <c r="E50" s="172">
        <v>99.247749999999996</v>
      </c>
      <c r="F50" s="284">
        <f>H50+J50</f>
        <v>0</v>
      </c>
      <c r="G50" s="178">
        <f>ROUND(E50*F50,2)</f>
        <v>0</v>
      </c>
      <c r="H50" s="179"/>
      <c r="I50" s="178">
        <f>ROUND(E50*H50,2)</f>
        <v>0</v>
      </c>
      <c r="J50" s="179"/>
      <c r="K50" s="178">
        <f>ROUND(E50*J50,2)</f>
        <v>0</v>
      </c>
      <c r="L50" s="178">
        <v>21</v>
      </c>
      <c r="M50" s="178">
        <f>G50*(1+L50/100)</f>
        <v>0</v>
      </c>
      <c r="N50" s="163">
        <v>0</v>
      </c>
      <c r="O50" s="163">
        <f>ROUND(E50*N50,5)</f>
        <v>0</v>
      </c>
      <c r="P50" s="163">
        <v>0</v>
      </c>
      <c r="Q50" s="163">
        <f>ROUND(E50*P50,5)</f>
        <v>0</v>
      </c>
      <c r="R50" s="163"/>
      <c r="S50" s="163"/>
      <c r="T50" s="164">
        <v>5.8000000000000003E-2</v>
      </c>
      <c r="U50" s="163">
        <f>ROUND(E50*T50,2)</f>
        <v>5.76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102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5">
      <c r="A51" s="154"/>
      <c r="B51" s="160"/>
      <c r="C51" s="201" t="s">
        <v>144</v>
      </c>
      <c r="D51" s="165"/>
      <c r="E51" s="173">
        <v>99.247749999999996</v>
      </c>
      <c r="F51" s="178"/>
      <c r="G51" s="178"/>
      <c r="H51" s="178"/>
      <c r="I51" s="178"/>
      <c r="J51" s="178"/>
      <c r="K51" s="178"/>
      <c r="L51" s="178"/>
      <c r="M51" s="178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104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0.399999999999999" outlineLevel="1" x14ac:dyDescent="0.25">
      <c r="A52" s="154">
        <v>9</v>
      </c>
      <c r="B52" s="160" t="s">
        <v>133</v>
      </c>
      <c r="C52" s="200" t="s">
        <v>145</v>
      </c>
      <c r="D52" s="162" t="s">
        <v>124</v>
      </c>
      <c r="E52" s="172">
        <v>334.21499999999997</v>
      </c>
      <c r="F52" s="284">
        <f>H52+J52</f>
        <v>0</v>
      </c>
      <c r="G52" s="178">
        <f>ROUND(E52*F52,2)</f>
        <v>0</v>
      </c>
      <c r="H52" s="179"/>
      <c r="I52" s="178">
        <f>ROUND(E52*H52,2)</f>
        <v>0</v>
      </c>
      <c r="J52" s="179"/>
      <c r="K52" s="178">
        <f>ROUND(E52*J52,2)</f>
        <v>0</v>
      </c>
      <c r="L52" s="178">
        <v>21</v>
      </c>
      <c r="M52" s="178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0.187</v>
      </c>
      <c r="U52" s="163">
        <f>ROUND(E52*T52,2)</f>
        <v>62.5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102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0.399999999999999" outlineLevel="1" x14ac:dyDescent="0.25">
      <c r="A53" s="154"/>
      <c r="B53" s="160"/>
      <c r="C53" s="201" t="s">
        <v>146</v>
      </c>
      <c r="D53" s="165"/>
      <c r="E53" s="173"/>
      <c r="F53" s="178"/>
      <c r="G53" s="178"/>
      <c r="H53" s="178"/>
      <c r="I53" s="178"/>
      <c r="J53" s="178"/>
      <c r="K53" s="178"/>
      <c r="L53" s="178"/>
      <c r="M53" s="178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104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5">
      <c r="A54" s="154"/>
      <c r="B54" s="160"/>
      <c r="C54" s="201" t="s">
        <v>103</v>
      </c>
      <c r="D54" s="165"/>
      <c r="E54" s="173"/>
      <c r="F54" s="178"/>
      <c r="G54" s="178"/>
      <c r="H54" s="178"/>
      <c r="I54" s="178"/>
      <c r="J54" s="178"/>
      <c r="K54" s="178"/>
      <c r="L54" s="178"/>
      <c r="M54" s="178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104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5">
      <c r="A55" s="154"/>
      <c r="B55" s="160"/>
      <c r="C55" s="201" t="s">
        <v>147</v>
      </c>
      <c r="D55" s="165"/>
      <c r="E55" s="173"/>
      <c r="F55" s="178"/>
      <c r="G55" s="178"/>
      <c r="H55" s="178"/>
      <c r="I55" s="178"/>
      <c r="J55" s="178"/>
      <c r="K55" s="178"/>
      <c r="L55" s="178"/>
      <c r="M55" s="178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104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5">
      <c r="A56" s="154"/>
      <c r="B56" s="160"/>
      <c r="C56" s="203" t="s">
        <v>148</v>
      </c>
      <c r="D56" s="167"/>
      <c r="E56" s="175"/>
      <c r="F56" s="178"/>
      <c r="G56" s="178"/>
      <c r="H56" s="178"/>
      <c r="I56" s="178"/>
      <c r="J56" s="178"/>
      <c r="K56" s="178"/>
      <c r="L56" s="178"/>
      <c r="M56" s="178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104</v>
      </c>
      <c r="AF56" s="153">
        <v>2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5">
      <c r="A57" s="154"/>
      <c r="B57" s="160"/>
      <c r="C57" s="204" t="s">
        <v>149</v>
      </c>
      <c r="D57" s="167"/>
      <c r="E57" s="175"/>
      <c r="F57" s="178"/>
      <c r="G57" s="178"/>
      <c r="H57" s="178"/>
      <c r="I57" s="178"/>
      <c r="J57" s="178"/>
      <c r="K57" s="178"/>
      <c r="L57" s="178"/>
      <c r="M57" s="178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104</v>
      </c>
      <c r="AF57" s="153">
        <v>2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5">
      <c r="A58" s="154"/>
      <c r="B58" s="160"/>
      <c r="C58" s="204" t="s">
        <v>150</v>
      </c>
      <c r="D58" s="167"/>
      <c r="E58" s="175">
        <v>741</v>
      </c>
      <c r="F58" s="178"/>
      <c r="G58" s="178"/>
      <c r="H58" s="178"/>
      <c r="I58" s="178"/>
      <c r="J58" s="178"/>
      <c r="K58" s="178"/>
      <c r="L58" s="178"/>
      <c r="M58" s="178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104</v>
      </c>
      <c r="AF58" s="153">
        <v>2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5">
      <c r="A59" s="154"/>
      <c r="B59" s="160"/>
      <c r="C59" s="204" t="s">
        <v>151</v>
      </c>
      <c r="D59" s="167"/>
      <c r="E59" s="175"/>
      <c r="F59" s="178"/>
      <c r="G59" s="178"/>
      <c r="H59" s="178"/>
      <c r="I59" s="178"/>
      <c r="J59" s="178"/>
      <c r="K59" s="178"/>
      <c r="L59" s="178"/>
      <c r="M59" s="178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104</v>
      </c>
      <c r="AF59" s="153">
        <v>2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5">
      <c r="A60" s="154"/>
      <c r="B60" s="160"/>
      <c r="C60" s="204" t="s">
        <v>152</v>
      </c>
      <c r="D60" s="167"/>
      <c r="E60" s="175">
        <v>373.05</v>
      </c>
      <c r="F60" s="178"/>
      <c r="G60" s="178"/>
      <c r="H60" s="178"/>
      <c r="I60" s="178"/>
      <c r="J60" s="178"/>
      <c r="K60" s="178"/>
      <c r="L60" s="178"/>
      <c r="M60" s="178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104</v>
      </c>
      <c r="AF60" s="153">
        <v>2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5">
      <c r="A61" s="154"/>
      <c r="B61" s="160"/>
      <c r="C61" s="205" t="s">
        <v>153</v>
      </c>
      <c r="D61" s="168"/>
      <c r="E61" s="176">
        <v>1114.05</v>
      </c>
      <c r="F61" s="178"/>
      <c r="G61" s="178"/>
      <c r="H61" s="178"/>
      <c r="I61" s="178"/>
      <c r="J61" s="178"/>
      <c r="K61" s="178"/>
      <c r="L61" s="178"/>
      <c r="M61" s="178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104</v>
      </c>
      <c r="AF61" s="153">
        <v>3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5">
      <c r="A62" s="154"/>
      <c r="B62" s="160"/>
      <c r="C62" s="203" t="s">
        <v>154</v>
      </c>
      <c r="D62" s="167"/>
      <c r="E62" s="175"/>
      <c r="F62" s="178"/>
      <c r="G62" s="178"/>
      <c r="H62" s="178"/>
      <c r="I62" s="178"/>
      <c r="J62" s="178"/>
      <c r="K62" s="178"/>
      <c r="L62" s="178"/>
      <c r="M62" s="178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104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5">
      <c r="A63" s="154"/>
      <c r="B63" s="160"/>
      <c r="C63" s="201" t="s">
        <v>155</v>
      </c>
      <c r="D63" s="165"/>
      <c r="E63" s="173">
        <v>334.21499999999997</v>
      </c>
      <c r="F63" s="178"/>
      <c r="G63" s="178"/>
      <c r="H63" s="178"/>
      <c r="I63" s="178"/>
      <c r="J63" s="178"/>
      <c r="K63" s="178"/>
      <c r="L63" s="178"/>
      <c r="M63" s="178"/>
      <c r="N63" s="163"/>
      <c r="O63" s="163"/>
      <c r="P63" s="163"/>
      <c r="Q63" s="163"/>
      <c r="R63" s="163"/>
      <c r="S63" s="163"/>
      <c r="T63" s="164"/>
      <c r="U63" s="163"/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104</v>
      </c>
      <c r="AF63" s="153">
        <v>0</v>
      </c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5">
      <c r="A64" s="154">
        <v>10</v>
      </c>
      <c r="B64" s="160" t="s">
        <v>142</v>
      </c>
      <c r="C64" s="200" t="s">
        <v>143</v>
      </c>
      <c r="D64" s="162" t="s">
        <v>124</v>
      </c>
      <c r="E64" s="172">
        <v>167.10749999999999</v>
      </c>
      <c r="F64" s="284">
        <f>H64+J64</f>
        <v>0</v>
      </c>
      <c r="G64" s="178">
        <f>ROUND(E64*F64,2)</f>
        <v>0</v>
      </c>
      <c r="H64" s="179"/>
      <c r="I64" s="178">
        <f>ROUND(E64*H64,2)</f>
        <v>0</v>
      </c>
      <c r="J64" s="179"/>
      <c r="K64" s="178">
        <f>ROUND(E64*J64,2)</f>
        <v>0</v>
      </c>
      <c r="L64" s="178">
        <v>21</v>
      </c>
      <c r="M64" s="178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5.8000000000000003E-2</v>
      </c>
      <c r="U64" s="163">
        <f>ROUND(E64*T64,2)</f>
        <v>9.69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102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5">
      <c r="A65" s="154"/>
      <c r="B65" s="160"/>
      <c r="C65" s="201" t="s">
        <v>156</v>
      </c>
      <c r="D65" s="165"/>
      <c r="E65" s="173">
        <v>167.10749999999999</v>
      </c>
      <c r="F65" s="178"/>
      <c r="G65" s="178"/>
      <c r="H65" s="178"/>
      <c r="I65" s="178"/>
      <c r="J65" s="178"/>
      <c r="K65" s="178"/>
      <c r="L65" s="178"/>
      <c r="M65" s="178"/>
      <c r="N65" s="163"/>
      <c r="O65" s="163"/>
      <c r="P65" s="163"/>
      <c r="Q65" s="163"/>
      <c r="R65" s="163"/>
      <c r="S65" s="163"/>
      <c r="T65" s="164"/>
      <c r="U65" s="163"/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104</v>
      </c>
      <c r="AF65" s="153">
        <v>0</v>
      </c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5">
      <c r="A66" s="154">
        <v>11</v>
      </c>
      <c r="B66" s="160" t="s">
        <v>157</v>
      </c>
      <c r="C66" s="200" t="s">
        <v>158</v>
      </c>
      <c r="D66" s="162" t="s">
        <v>124</v>
      </c>
      <c r="E66" s="172">
        <v>43.44</v>
      </c>
      <c r="F66" s="284">
        <f>H66+J66</f>
        <v>0</v>
      </c>
      <c r="G66" s="178">
        <f>ROUND(E66*F66,2)</f>
        <v>0</v>
      </c>
      <c r="H66" s="179"/>
      <c r="I66" s="178">
        <f>ROUND(E66*H66,2)</f>
        <v>0</v>
      </c>
      <c r="J66" s="179"/>
      <c r="K66" s="178">
        <f>ROUND(E66*J66,2)</f>
        <v>0</v>
      </c>
      <c r="L66" s="178">
        <v>21</v>
      </c>
      <c r="M66" s="178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0.36499999999999999</v>
      </c>
      <c r="U66" s="163">
        <f>ROUND(E66*T66,2)</f>
        <v>15.86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102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5">
      <c r="A67" s="154"/>
      <c r="B67" s="160"/>
      <c r="C67" s="201" t="s">
        <v>103</v>
      </c>
      <c r="D67" s="165"/>
      <c r="E67" s="173"/>
      <c r="F67" s="178"/>
      <c r="G67" s="178"/>
      <c r="H67" s="178"/>
      <c r="I67" s="178"/>
      <c r="J67" s="178"/>
      <c r="K67" s="178"/>
      <c r="L67" s="178"/>
      <c r="M67" s="178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104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5">
      <c r="A68" s="154"/>
      <c r="B68" s="160"/>
      <c r="C68" s="201" t="s">
        <v>159</v>
      </c>
      <c r="D68" s="165"/>
      <c r="E68" s="173"/>
      <c r="F68" s="178"/>
      <c r="G68" s="178"/>
      <c r="H68" s="178"/>
      <c r="I68" s="178"/>
      <c r="J68" s="178"/>
      <c r="K68" s="178"/>
      <c r="L68" s="178"/>
      <c r="M68" s="178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104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5">
      <c r="A69" s="154"/>
      <c r="B69" s="160"/>
      <c r="C69" s="201" t="s">
        <v>160</v>
      </c>
      <c r="D69" s="165"/>
      <c r="E69" s="173">
        <v>43.44</v>
      </c>
      <c r="F69" s="178"/>
      <c r="G69" s="178"/>
      <c r="H69" s="178"/>
      <c r="I69" s="178"/>
      <c r="J69" s="178"/>
      <c r="K69" s="178"/>
      <c r="L69" s="178"/>
      <c r="M69" s="178"/>
      <c r="N69" s="163"/>
      <c r="O69" s="163"/>
      <c r="P69" s="163"/>
      <c r="Q69" s="163"/>
      <c r="R69" s="163"/>
      <c r="S69" s="163"/>
      <c r="T69" s="164"/>
      <c r="U69" s="163"/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104</v>
      </c>
      <c r="AF69" s="153">
        <v>0</v>
      </c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5">
      <c r="A70" s="154">
        <v>12</v>
      </c>
      <c r="B70" s="160" t="s">
        <v>161</v>
      </c>
      <c r="C70" s="200" t="s">
        <v>162</v>
      </c>
      <c r="D70" s="162" t="s">
        <v>124</v>
      </c>
      <c r="E70" s="172">
        <v>21.72</v>
      </c>
      <c r="F70" s="284">
        <f>H70+J70</f>
        <v>0</v>
      </c>
      <c r="G70" s="178">
        <f>ROUND(E70*F70,2)</f>
        <v>0</v>
      </c>
      <c r="H70" s="179"/>
      <c r="I70" s="178">
        <f>ROUND(E70*H70,2)</f>
        <v>0</v>
      </c>
      <c r="J70" s="179"/>
      <c r="K70" s="178">
        <f>ROUND(E70*J70,2)</f>
        <v>0</v>
      </c>
      <c r="L70" s="178">
        <v>21</v>
      </c>
      <c r="M70" s="178">
        <f>G70*(1+L70/100)</f>
        <v>0</v>
      </c>
      <c r="N70" s="163">
        <v>0</v>
      </c>
      <c r="O70" s="163">
        <f>ROUND(E70*N70,5)</f>
        <v>0</v>
      </c>
      <c r="P70" s="163">
        <v>0</v>
      </c>
      <c r="Q70" s="163">
        <f>ROUND(E70*P70,5)</f>
        <v>0</v>
      </c>
      <c r="R70" s="163"/>
      <c r="S70" s="163"/>
      <c r="T70" s="164">
        <v>0.38979999999999998</v>
      </c>
      <c r="U70" s="163">
        <f>ROUND(E70*T70,2)</f>
        <v>8.4700000000000006</v>
      </c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102</v>
      </c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5">
      <c r="A71" s="154"/>
      <c r="B71" s="160"/>
      <c r="C71" s="201" t="s">
        <v>163</v>
      </c>
      <c r="D71" s="165"/>
      <c r="E71" s="173">
        <v>21.72</v>
      </c>
      <c r="F71" s="178"/>
      <c r="G71" s="178"/>
      <c r="H71" s="178"/>
      <c r="I71" s="178"/>
      <c r="J71" s="178"/>
      <c r="K71" s="178"/>
      <c r="L71" s="178"/>
      <c r="M71" s="178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104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5">
      <c r="A72" s="154">
        <v>13</v>
      </c>
      <c r="B72" s="160" t="s">
        <v>164</v>
      </c>
      <c r="C72" s="200" t="s">
        <v>165</v>
      </c>
      <c r="D72" s="162" t="s">
        <v>124</v>
      </c>
      <c r="E72" s="172">
        <v>17.112500000000001</v>
      </c>
      <c r="F72" s="284">
        <f>H72+J72</f>
        <v>0</v>
      </c>
      <c r="G72" s="178">
        <f>ROUND(E72*F72,2)</f>
        <v>0</v>
      </c>
      <c r="H72" s="179"/>
      <c r="I72" s="178">
        <f>ROUND(E72*H72,2)</f>
        <v>0</v>
      </c>
      <c r="J72" s="179"/>
      <c r="K72" s="178">
        <f>ROUND(E72*J72,2)</f>
        <v>0</v>
      </c>
      <c r="L72" s="178">
        <v>21</v>
      </c>
      <c r="M72" s="178">
        <f>G72*(1+L72/100)</f>
        <v>0</v>
      </c>
      <c r="N72" s="163">
        <v>0</v>
      </c>
      <c r="O72" s="163">
        <f>ROUND(E72*N72,5)</f>
        <v>0</v>
      </c>
      <c r="P72" s="163">
        <v>0</v>
      </c>
      <c r="Q72" s="163">
        <f>ROUND(E72*P72,5)</f>
        <v>0</v>
      </c>
      <c r="R72" s="163"/>
      <c r="S72" s="163"/>
      <c r="T72" s="164">
        <v>3.5329999999999999</v>
      </c>
      <c r="U72" s="163">
        <f>ROUND(E72*T72,2)</f>
        <v>60.46</v>
      </c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102</v>
      </c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ht="20.399999999999999" outlineLevel="1" x14ac:dyDescent="0.25">
      <c r="A73" s="154"/>
      <c r="B73" s="160"/>
      <c r="C73" s="201" t="s">
        <v>166</v>
      </c>
      <c r="D73" s="165"/>
      <c r="E73" s="173">
        <v>4.3125</v>
      </c>
      <c r="F73" s="178"/>
      <c r="G73" s="178"/>
      <c r="H73" s="178"/>
      <c r="I73" s="178"/>
      <c r="J73" s="178"/>
      <c r="K73" s="178"/>
      <c r="L73" s="178"/>
      <c r="M73" s="178"/>
      <c r="N73" s="163"/>
      <c r="O73" s="163"/>
      <c r="P73" s="163"/>
      <c r="Q73" s="163"/>
      <c r="R73" s="163"/>
      <c r="S73" s="163"/>
      <c r="T73" s="164"/>
      <c r="U73" s="163"/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104</v>
      </c>
      <c r="AF73" s="153">
        <v>0</v>
      </c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5">
      <c r="A74" s="154"/>
      <c r="B74" s="160"/>
      <c r="C74" s="202" t="s">
        <v>108</v>
      </c>
      <c r="D74" s="166"/>
      <c r="E74" s="174">
        <v>4.3125</v>
      </c>
      <c r="F74" s="178"/>
      <c r="G74" s="178"/>
      <c r="H74" s="178"/>
      <c r="I74" s="178"/>
      <c r="J74" s="178"/>
      <c r="K74" s="178"/>
      <c r="L74" s="178"/>
      <c r="M74" s="178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104</v>
      </c>
      <c r="AF74" s="153">
        <v>1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5">
      <c r="A75" s="154"/>
      <c r="B75" s="160"/>
      <c r="C75" s="201" t="s">
        <v>167</v>
      </c>
      <c r="D75" s="165"/>
      <c r="E75" s="173"/>
      <c r="F75" s="178"/>
      <c r="G75" s="178"/>
      <c r="H75" s="178"/>
      <c r="I75" s="178"/>
      <c r="J75" s="178"/>
      <c r="K75" s="178"/>
      <c r="L75" s="178"/>
      <c r="M75" s="178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104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5">
      <c r="A76" s="154"/>
      <c r="B76" s="160"/>
      <c r="C76" s="201" t="s">
        <v>168</v>
      </c>
      <c r="D76" s="165"/>
      <c r="E76" s="173">
        <v>6.4</v>
      </c>
      <c r="F76" s="178"/>
      <c r="G76" s="178"/>
      <c r="H76" s="178"/>
      <c r="I76" s="178"/>
      <c r="J76" s="178"/>
      <c r="K76" s="178"/>
      <c r="L76" s="178"/>
      <c r="M76" s="178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104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5">
      <c r="A77" s="154"/>
      <c r="B77" s="160"/>
      <c r="C77" s="201" t="s">
        <v>169</v>
      </c>
      <c r="D77" s="165"/>
      <c r="E77" s="173">
        <v>4.8</v>
      </c>
      <c r="F77" s="178"/>
      <c r="G77" s="178"/>
      <c r="H77" s="178"/>
      <c r="I77" s="178"/>
      <c r="J77" s="178"/>
      <c r="K77" s="178"/>
      <c r="L77" s="178"/>
      <c r="M77" s="178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104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5">
      <c r="A78" s="154"/>
      <c r="B78" s="160"/>
      <c r="C78" s="201" t="s">
        <v>170</v>
      </c>
      <c r="D78" s="165"/>
      <c r="E78" s="173">
        <v>1.6</v>
      </c>
      <c r="F78" s="178"/>
      <c r="G78" s="178"/>
      <c r="H78" s="178"/>
      <c r="I78" s="178"/>
      <c r="J78" s="178"/>
      <c r="K78" s="178"/>
      <c r="L78" s="178"/>
      <c r="M78" s="178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104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5">
      <c r="A79" s="154"/>
      <c r="B79" s="160"/>
      <c r="C79" s="202" t="s">
        <v>108</v>
      </c>
      <c r="D79" s="166"/>
      <c r="E79" s="174">
        <v>12.8</v>
      </c>
      <c r="F79" s="178"/>
      <c r="G79" s="178"/>
      <c r="H79" s="178"/>
      <c r="I79" s="178"/>
      <c r="J79" s="178"/>
      <c r="K79" s="178"/>
      <c r="L79" s="178"/>
      <c r="M79" s="178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104</v>
      </c>
      <c r="AF79" s="153">
        <v>1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5">
      <c r="A80" s="154">
        <v>14</v>
      </c>
      <c r="B80" s="160" t="s">
        <v>171</v>
      </c>
      <c r="C80" s="200" t="s">
        <v>172</v>
      </c>
      <c r="D80" s="162" t="s">
        <v>124</v>
      </c>
      <c r="E80" s="172">
        <v>72.647999999999996</v>
      </c>
      <c r="F80" s="284">
        <f>H80+J80</f>
        <v>0</v>
      </c>
      <c r="G80" s="178">
        <f>ROUND(E80*F80,2)</f>
        <v>0</v>
      </c>
      <c r="H80" s="179"/>
      <c r="I80" s="178">
        <f>ROUND(E80*H80,2)</f>
        <v>0</v>
      </c>
      <c r="J80" s="179"/>
      <c r="K80" s="178">
        <f>ROUND(E80*J80,2)</f>
        <v>0</v>
      </c>
      <c r="L80" s="178">
        <v>21</v>
      </c>
      <c r="M80" s="178">
        <f>G80*(1+L80/100)</f>
        <v>0</v>
      </c>
      <c r="N80" s="163">
        <v>0</v>
      </c>
      <c r="O80" s="163">
        <f>ROUND(E80*N80,5)</f>
        <v>0</v>
      </c>
      <c r="P80" s="163">
        <v>0</v>
      </c>
      <c r="Q80" s="163">
        <f>ROUND(E80*P80,5)</f>
        <v>0</v>
      </c>
      <c r="R80" s="163"/>
      <c r="S80" s="163"/>
      <c r="T80" s="164">
        <v>1.0999999999999999E-2</v>
      </c>
      <c r="U80" s="163">
        <f>ROUND(E80*T80,2)</f>
        <v>0.8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102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5">
      <c r="A81" s="154"/>
      <c r="B81" s="160"/>
      <c r="C81" s="201" t="s">
        <v>173</v>
      </c>
      <c r="D81" s="165"/>
      <c r="E81" s="173">
        <v>72.647999999999996</v>
      </c>
      <c r="F81" s="178"/>
      <c r="G81" s="178"/>
      <c r="H81" s="178"/>
      <c r="I81" s="178"/>
      <c r="J81" s="178"/>
      <c r="K81" s="178"/>
      <c r="L81" s="178"/>
      <c r="M81" s="178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104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5">
      <c r="A82" s="154">
        <v>15</v>
      </c>
      <c r="B82" s="160" t="s">
        <v>174</v>
      </c>
      <c r="C82" s="200" t="s">
        <v>175</v>
      </c>
      <c r="D82" s="162" t="s">
        <v>124</v>
      </c>
      <c r="E82" s="172">
        <v>584.27650000000006</v>
      </c>
      <c r="F82" s="284">
        <v>0</v>
      </c>
      <c r="G82" s="178">
        <f>ROUND(E82*F82,2)</f>
        <v>0</v>
      </c>
      <c r="H82" s="179"/>
      <c r="I82" s="178">
        <f>ROUND(E82*H82,2)</f>
        <v>0</v>
      </c>
      <c r="J82" s="179"/>
      <c r="K82" s="178">
        <f>ROUND(E82*J82,2)</f>
        <v>0</v>
      </c>
      <c r="L82" s="178">
        <v>21</v>
      </c>
      <c r="M82" s="178">
        <f>G82*(1+L82/100)</f>
        <v>0</v>
      </c>
      <c r="N82" s="163">
        <v>0</v>
      </c>
      <c r="O82" s="163">
        <f>ROUND(E82*N82,5)</f>
        <v>0</v>
      </c>
      <c r="P82" s="163">
        <v>0</v>
      </c>
      <c r="Q82" s="163">
        <f>ROUND(E82*P82,5)</f>
        <v>0</v>
      </c>
      <c r="R82" s="163"/>
      <c r="S82" s="163"/>
      <c r="T82" s="164">
        <v>1.0999999999999999E-2</v>
      </c>
      <c r="U82" s="163">
        <f>ROUND(E82*T82,2)</f>
        <v>6.43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102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5">
      <c r="A83" s="154"/>
      <c r="B83" s="160"/>
      <c r="C83" s="201" t="s">
        <v>176</v>
      </c>
      <c r="D83" s="165"/>
      <c r="E83" s="173"/>
      <c r="F83" s="178"/>
      <c r="G83" s="178"/>
      <c r="H83" s="178"/>
      <c r="I83" s="178"/>
      <c r="J83" s="178"/>
      <c r="K83" s="178"/>
      <c r="L83" s="178"/>
      <c r="M83" s="178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104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5">
      <c r="A84" s="154"/>
      <c r="B84" s="160"/>
      <c r="C84" s="201" t="s">
        <v>177</v>
      </c>
      <c r="D84" s="165"/>
      <c r="E84" s="173"/>
      <c r="F84" s="178"/>
      <c r="G84" s="178"/>
      <c r="H84" s="178"/>
      <c r="I84" s="178"/>
      <c r="J84" s="178"/>
      <c r="K84" s="178"/>
      <c r="L84" s="178"/>
      <c r="M84" s="178"/>
      <c r="N84" s="163"/>
      <c r="O84" s="163"/>
      <c r="P84" s="163"/>
      <c r="Q84" s="163"/>
      <c r="R84" s="163"/>
      <c r="S84" s="163"/>
      <c r="T84" s="164"/>
      <c r="U84" s="163"/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104</v>
      </c>
      <c r="AF84" s="153">
        <v>0</v>
      </c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5">
      <c r="A85" s="154"/>
      <c r="B85" s="160"/>
      <c r="C85" s="201" t="s">
        <v>178</v>
      </c>
      <c r="D85" s="165"/>
      <c r="E85" s="173">
        <v>198.49549999999999</v>
      </c>
      <c r="F85" s="178"/>
      <c r="G85" s="178"/>
      <c r="H85" s="178"/>
      <c r="I85" s="178"/>
      <c r="J85" s="178"/>
      <c r="K85" s="178"/>
      <c r="L85" s="178"/>
      <c r="M85" s="178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104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5">
      <c r="A86" s="154"/>
      <c r="B86" s="160"/>
      <c r="C86" s="201" t="s">
        <v>179</v>
      </c>
      <c r="D86" s="165"/>
      <c r="E86" s="173">
        <v>43.44</v>
      </c>
      <c r="F86" s="178"/>
      <c r="G86" s="178"/>
      <c r="H86" s="178"/>
      <c r="I86" s="178"/>
      <c r="J86" s="178"/>
      <c r="K86" s="178"/>
      <c r="L86" s="178"/>
      <c r="M86" s="178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104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5">
      <c r="A87" s="154"/>
      <c r="B87" s="160"/>
      <c r="C87" s="201" t="s">
        <v>180</v>
      </c>
      <c r="D87" s="165"/>
      <c r="E87" s="173">
        <v>44.45</v>
      </c>
      <c r="F87" s="178"/>
      <c r="G87" s="178"/>
      <c r="H87" s="178"/>
      <c r="I87" s="178"/>
      <c r="J87" s="178"/>
      <c r="K87" s="178"/>
      <c r="L87" s="178"/>
      <c r="M87" s="178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104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5">
      <c r="A88" s="154"/>
      <c r="B88" s="160"/>
      <c r="C88" s="201" t="s">
        <v>181</v>
      </c>
      <c r="D88" s="165"/>
      <c r="E88" s="173"/>
      <c r="F88" s="178"/>
      <c r="G88" s="178"/>
      <c r="H88" s="178"/>
      <c r="I88" s="178"/>
      <c r="J88" s="178"/>
      <c r="K88" s="178"/>
      <c r="L88" s="178"/>
      <c r="M88" s="178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104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5">
      <c r="A89" s="154"/>
      <c r="B89" s="160"/>
      <c r="C89" s="201" t="s">
        <v>182</v>
      </c>
      <c r="D89" s="165"/>
      <c r="E89" s="173">
        <v>-36.323999999999998</v>
      </c>
      <c r="F89" s="178"/>
      <c r="G89" s="178"/>
      <c r="H89" s="178"/>
      <c r="I89" s="178"/>
      <c r="J89" s="178"/>
      <c r="K89" s="178"/>
      <c r="L89" s="178"/>
      <c r="M89" s="178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104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5">
      <c r="A90" s="154"/>
      <c r="B90" s="160"/>
      <c r="C90" s="202" t="s">
        <v>108</v>
      </c>
      <c r="D90" s="166"/>
      <c r="E90" s="174">
        <v>250.0615</v>
      </c>
      <c r="F90" s="178"/>
      <c r="G90" s="178"/>
      <c r="H90" s="178"/>
      <c r="I90" s="178"/>
      <c r="J90" s="178"/>
      <c r="K90" s="178"/>
      <c r="L90" s="178"/>
      <c r="M90" s="178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104</v>
      </c>
      <c r="AF90" s="153">
        <v>1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5">
      <c r="A91" s="154"/>
      <c r="B91" s="160"/>
      <c r="C91" s="201" t="s">
        <v>183</v>
      </c>
      <c r="D91" s="165"/>
      <c r="E91" s="173"/>
      <c r="F91" s="178"/>
      <c r="G91" s="178"/>
      <c r="H91" s="178"/>
      <c r="I91" s="178"/>
      <c r="J91" s="178"/>
      <c r="K91" s="178"/>
      <c r="L91" s="178"/>
      <c r="M91" s="178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104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5">
      <c r="A92" s="154"/>
      <c r="B92" s="160"/>
      <c r="C92" s="201" t="s">
        <v>184</v>
      </c>
      <c r="D92" s="165"/>
      <c r="E92" s="173">
        <v>334.21499999999997</v>
      </c>
      <c r="F92" s="178"/>
      <c r="G92" s="178"/>
      <c r="H92" s="178"/>
      <c r="I92" s="178"/>
      <c r="J92" s="178"/>
      <c r="K92" s="178"/>
      <c r="L92" s="178"/>
      <c r="M92" s="178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104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5">
      <c r="A93" s="154"/>
      <c r="B93" s="160"/>
      <c r="C93" s="202" t="s">
        <v>108</v>
      </c>
      <c r="D93" s="166"/>
      <c r="E93" s="174">
        <v>334.21499999999997</v>
      </c>
      <c r="F93" s="178"/>
      <c r="G93" s="178"/>
      <c r="H93" s="178"/>
      <c r="I93" s="178"/>
      <c r="J93" s="178"/>
      <c r="K93" s="178"/>
      <c r="L93" s="178"/>
      <c r="M93" s="178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104</v>
      </c>
      <c r="AF93" s="153">
        <v>1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5">
      <c r="A94" s="154">
        <v>16</v>
      </c>
      <c r="B94" s="160" t="s">
        <v>185</v>
      </c>
      <c r="C94" s="200" t="s">
        <v>186</v>
      </c>
      <c r="D94" s="162" t="s">
        <v>124</v>
      </c>
      <c r="E94" s="172">
        <v>5842.7650000000003</v>
      </c>
      <c r="F94" s="284">
        <f>H94+J94</f>
        <v>0</v>
      </c>
      <c r="G94" s="178">
        <f>ROUND(E94*F94,2)</f>
        <v>0</v>
      </c>
      <c r="H94" s="179"/>
      <c r="I94" s="178">
        <f>ROUND(E94*H94,2)</f>
        <v>0</v>
      </c>
      <c r="J94" s="179"/>
      <c r="K94" s="178">
        <f>ROUND(E94*J94,2)</f>
        <v>0</v>
      </c>
      <c r="L94" s="178">
        <v>21</v>
      </c>
      <c r="M94" s="178">
        <f>G94*(1+L94/100)</f>
        <v>0</v>
      </c>
      <c r="N94" s="163">
        <v>0</v>
      </c>
      <c r="O94" s="163">
        <f>ROUND(E94*N94,5)</f>
        <v>0</v>
      </c>
      <c r="P94" s="163">
        <v>0</v>
      </c>
      <c r="Q94" s="163">
        <f>ROUND(E94*P94,5)</f>
        <v>0</v>
      </c>
      <c r="R94" s="163"/>
      <c r="S94" s="163"/>
      <c r="T94" s="164">
        <v>0</v>
      </c>
      <c r="U94" s="163">
        <f>ROUND(E94*T94,2)</f>
        <v>0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102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5">
      <c r="A95" s="154"/>
      <c r="B95" s="160"/>
      <c r="C95" s="201" t="s">
        <v>187</v>
      </c>
      <c r="D95" s="165"/>
      <c r="E95" s="173"/>
      <c r="F95" s="178"/>
      <c r="G95" s="178"/>
      <c r="H95" s="178"/>
      <c r="I95" s="178"/>
      <c r="J95" s="178"/>
      <c r="K95" s="178"/>
      <c r="L95" s="178"/>
      <c r="M95" s="178"/>
      <c r="N95" s="163"/>
      <c r="O95" s="163"/>
      <c r="P95" s="163"/>
      <c r="Q95" s="163"/>
      <c r="R95" s="163"/>
      <c r="S95" s="163"/>
      <c r="T95" s="164"/>
      <c r="U95" s="163"/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104</v>
      </c>
      <c r="AF95" s="153">
        <v>0</v>
      </c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5">
      <c r="A96" s="154"/>
      <c r="B96" s="160"/>
      <c r="C96" s="201" t="s">
        <v>176</v>
      </c>
      <c r="D96" s="165"/>
      <c r="E96" s="173"/>
      <c r="F96" s="178"/>
      <c r="G96" s="178"/>
      <c r="H96" s="178"/>
      <c r="I96" s="178"/>
      <c r="J96" s="178"/>
      <c r="K96" s="178"/>
      <c r="L96" s="178"/>
      <c r="M96" s="178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104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5">
      <c r="A97" s="154"/>
      <c r="B97" s="160"/>
      <c r="C97" s="201" t="s">
        <v>177</v>
      </c>
      <c r="D97" s="165"/>
      <c r="E97" s="173"/>
      <c r="F97" s="178"/>
      <c r="G97" s="178"/>
      <c r="H97" s="178"/>
      <c r="I97" s="178"/>
      <c r="J97" s="178"/>
      <c r="K97" s="178"/>
      <c r="L97" s="178"/>
      <c r="M97" s="178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104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5">
      <c r="A98" s="154"/>
      <c r="B98" s="160"/>
      <c r="C98" s="201" t="s">
        <v>188</v>
      </c>
      <c r="D98" s="165"/>
      <c r="E98" s="173">
        <v>1984.9549999999999</v>
      </c>
      <c r="F98" s="178"/>
      <c r="G98" s="178"/>
      <c r="H98" s="178"/>
      <c r="I98" s="178"/>
      <c r="J98" s="178"/>
      <c r="K98" s="178"/>
      <c r="L98" s="178"/>
      <c r="M98" s="178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104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5">
      <c r="A99" s="154"/>
      <c r="B99" s="160"/>
      <c r="C99" s="201" t="s">
        <v>189</v>
      </c>
      <c r="D99" s="165"/>
      <c r="E99" s="173">
        <v>434.4</v>
      </c>
      <c r="F99" s="178"/>
      <c r="G99" s="178"/>
      <c r="H99" s="178"/>
      <c r="I99" s="178"/>
      <c r="J99" s="178"/>
      <c r="K99" s="178"/>
      <c r="L99" s="178"/>
      <c r="M99" s="178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104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5">
      <c r="A100" s="154"/>
      <c r="B100" s="160"/>
      <c r="C100" s="201" t="s">
        <v>190</v>
      </c>
      <c r="D100" s="165"/>
      <c r="E100" s="173">
        <v>444.5</v>
      </c>
      <c r="F100" s="178"/>
      <c r="G100" s="178"/>
      <c r="H100" s="178"/>
      <c r="I100" s="178"/>
      <c r="J100" s="178"/>
      <c r="K100" s="178"/>
      <c r="L100" s="178"/>
      <c r="M100" s="178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104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5">
      <c r="A101" s="154"/>
      <c r="B101" s="160"/>
      <c r="C101" s="201" t="s">
        <v>181</v>
      </c>
      <c r="D101" s="165"/>
      <c r="E101" s="173"/>
      <c r="F101" s="178"/>
      <c r="G101" s="178"/>
      <c r="H101" s="178"/>
      <c r="I101" s="178"/>
      <c r="J101" s="178"/>
      <c r="K101" s="178"/>
      <c r="L101" s="178"/>
      <c r="M101" s="178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104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5">
      <c r="A102" s="154"/>
      <c r="B102" s="160"/>
      <c r="C102" s="201" t="s">
        <v>191</v>
      </c>
      <c r="D102" s="165"/>
      <c r="E102" s="173">
        <v>-363.24</v>
      </c>
      <c r="F102" s="178"/>
      <c r="G102" s="178"/>
      <c r="H102" s="178"/>
      <c r="I102" s="178"/>
      <c r="J102" s="178"/>
      <c r="K102" s="178"/>
      <c r="L102" s="178"/>
      <c r="M102" s="178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104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5">
      <c r="A103" s="154"/>
      <c r="B103" s="160"/>
      <c r="C103" s="202" t="s">
        <v>108</v>
      </c>
      <c r="D103" s="166"/>
      <c r="E103" s="174">
        <v>2500.6149999999998</v>
      </c>
      <c r="F103" s="178"/>
      <c r="G103" s="178"/>
      <c r="H103" s="178"/>
      <c r="I103" s="178"/>
      <c r="J103" s="178"/>
      <c r="K103" s="178"/>
      <c r="L103" s="178"/>
      <c r="M103" s="178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104</v>
      </c>
      <c r="AF103" s="153">
        <v>1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5">
      <c r="A104" s="154"/>
      <c r="B104" s="160"/>
      <c r="C104" s="201" t="s">
        <v>183</v>
      </c>
      <c r="D104" s="165"/>
      <c r="E104" s="173"/>
      <c r="F104" s="178"/>
      <c r="G104" s="178"/>
      <c r="H104" s="178"/>
      <c r="I104" s="178"/>
      <c r="J104" s="178"/>
      <c r="K104" s="178"/>
      <c r="L104" s="178"/>
      <c r="M104" s="178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104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5">
      <c r="A105" s="154"/>
      <c r="B105" s="160"/>
      <c r="C105" s="201" t="s">
        <v>192</v>
      </c>
      <c r="D105" s="165"/>
      <c r="E105" s="173">
        <v>3342.15</v>
      </c>
      <c r="F105" s="178"/>
      <c r="G105" s="178"/>
      <c r="H105" s="178"/>
      <c r="I105" s="178"/>
      <c r="J105" s="178"/>
      <c r="K105" s="178"/>
      <c r="L105" s="178"/>
      <c r="M105" s="178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104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5">
      <c r="A106" s="154"/>
      <c r="B106" s="160"/>
      <c r="C106" s="202" t="s">
        <v>108</v>
      </c>
      <c r="D106" s="166"/>
      <c r="E106" s="174">
        <v>3342.15</v>
      </c>
      <c r="F106" s="178"/>
      <c r="G106" s="178"/>
      <c r="H106" s="178"/>
      <c r="I106" s="178"/>
      <c r="J106" s="178"/>
      <c r="K106" s="178"/>
      <c r="L106" s="178"/>
      <c r="M106" s="178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104</v>
      </c>
      <c r="AF106" s="153">
        <v>1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5">
      <c r="A107" s="154">
        <v>17</v>
      </c>
      <c r="B107" s="160" t="s">
        <v>193</v>
      </c>
      <c r="C107" s="200" t="s">
        <v>194</v>
      </c>
      <c r="D107" s="162" t="s">
        <v>124</v>
      </c>
      <c r="E107" s="172">
        <v>36.323999999999998</v>
      </c>
      <c r="F107" s="284">
        <f>H107+J107</f>
        <v>0</v>
      </c>
      <c r="G107" s="178">
        <f>ROUND(E107*F107,2)</f>
        <v>0</v>
      </c>
      <c r="H107" s="179"/>
      <c r="I107" s="178">
        <f>ROUND(E107*H107,2)</f>
        <v>0</v>
      </c>
      <c r="J107" s="179"/>
      <c r="K107" s="178">
        <f>ROUND(E107*J107,2)</f>
        <v>0</v>
      </c>
      <c r="L107" s="178">
        <v>21</v>
      </c>
      <c r="M107" s="178">
        <f>G107*(1+L107/100)</f>
        <v>0</v>
      </c>
      <c r="N107" s="163">
        <v>0</v>
      </c>
      <c r="O107" s="163">
        <f>ROUND(E107*N107,5)</f>
        <v>0</v>
      </c>
      <c r="P107" s="163">
        <v>0</v>
      </c>
      <c r="Q107" s="163">
        <f>ROUND(E107*P107,5)</f>
        <v>0</v>
      </c>
      <c r="R107" s="163"/>
      <c r="S107" s="163"/>
      <c r="T107" s="164">
        <v>0.65200000000000002</v>
      </c>
      <c r="U107" s="163">
        <f>ROUND(E107*T107,2)</f>
        <v>23.68</v>
      </c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102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5">
      <c r="A108" s="154"/>
      <c r="B108" s="160"/>
      <c r="C108" s="201" t="s">
        <v>195</v>
      </c>
      <c r="D108" s="165"/>
      <c r="E108" s="173">
        <v>36.323999999999998</v>
      </c>
      <c r="F108" s="178"/>
      <c r="G108" s="178"/>
      <c r="H108" s="178"/>
      <c r="I108" s="178"/>
      <c r="J108" s="178"/>
      <c r="K108" s="178"/>
      <c r="L108" s="178"/>
      <c r="M108" s="178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104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5">
      <c r="A109" s="154">
        <v>18</v>
      </c>
      <c r="B109" s="160" t="s">
        <v>196</v>
      </c>
      <c r="C109" s="200" t="s">
        <v>197</v>
      </c>
      <c r="D109" s="162" t="s">
        <v>124</v>
      </c>
      <c r="E109" s="172">
        <v>620.60050000000001</v>
      </c>
      <c r="F109" s="284">
        <f>H109+J109</f>
        <v>0</v>
      </c>
      <c r="G109" s="178">
        <f>ROUND(E109*F109,2)</f>
        <v>0</v>
      </c>
      <c r="H109" s="179"/>
      <c r="I109" s="178">
        <f>ROUND(E109*H109,2)</f>
        <v>0</v>
      </c>
      <c r="J109" s="179"/>
      <c r="K109" s="178">
        <f>ROUND(E109*J109,2)</f>
        <v>0</v>
      </c>
      <c r="L109" s="178">
        <v>21</v>
      </c>
      <c r="M109" s="178">
        <f>G109*(1+L109/100)</f>
        <v>0</v>
      </c>
      <c r="N109" s="163">
        <v>0</v>
      </c>
      <c r="O109" s="163">
        <f>ROUND(E109*N109,5)</f>
        <v>0</v>
      </c>
      <c r="P109" s="163">
        <v>0</v>
      </c>
      <c r="Q109" s="163">
        <f>ROUND(E109*P109,5)</f>
        <v>0</v>
      </c>
      <c r="R109" s="163"/>
      <c r="S109" s="163"/>
      <c r="T109" s="164">
        <v>8.9999999999999993E-3</v>
      </c>
      <c r="U109" s="163">
        <f>ROUND(E109*T109,2)</f>
        <v>5.59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102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5">
      <c r="A110" s="154"/>
      <c r="B110" s="160"/>
      <c r="C110" s="201" t="s">
        <v>176</v>
      </c>
      <c r="D110" s="165"/>
      <c r="E110" s="173"/>
      <c r="F110" s="178"/>
      <c r="G110" s="178"/>
      <c r="H110" s="178"/>
      <c r="I110" s="178"/>
      <c r="J110" s="178"/>
      <c r="K110" s="178"/>
      <c r="L110" s="178"/>
      <c r="M110" s="178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104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5">
      <c r="A111" s="154"/>
      <c r="B111" s="160"/>
      <c r="C111" s="201" t="s">
        <v>177</v>
      </c>
      <c r="D111" s="165"/>
      <c r="E111" s="173"/>
      <c r="F111" s="178"/>
      <c r="G111" s="178"/>
      <c r="H111" s="178"/>
      <c r="I111" s="178"/>
      <c r="J111" s="178"/>
      <c r="K111" s="178"/>
      <c r="L111" s="178"/>
      <c r="M111" s="178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104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5">
      <c r="A112" s="154"/>
      <c r="B112" s="160"/>
      <c r="C112" s="201" t="s">
        <v>178</v>
      </c>
      <c r="D112" s="165"/>
      <c r="E112" s="173">
        <v>198.49549999999999</v>
      </c>
      <c r="F112" s="178"/>
      <c r="G112" s="178"/>
      <c r="H112" s="178"/>
      <c r="I112" s="178"/>
      <c r="J112" s="178"/>
      <c r="K112" s="178"/>
      <c r="L112" s="178"/>
      <c r="M112" s="178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104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5">
      <c r="A113" s="154"/>
      <c r="B113" s="160"/>
      <c r="C113" s="201" t="s">
        <v>179</v>
      </c>
      <c r="D113" s="165"/>
      <c r="E113" s="173">
        <v>43.44</v>
      </c>
      <c r="F113" s="178"/>
      <c r="G113" s="178"/>
      <c r="H113" s="178"/>
      <c r="I113" s="178"/>
      <c r="J113" s="178"/>
      <c r="K113" s="178"/>
      <c r="L113" s="178"/>
      <c r="M113" s="178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104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5">
      <c r="A114" s="154"/>
      <c r="B114" s="160"/>
      <c r="C114" s="201" t="s">
        <v>180</v>
      </c>
      <c r="D114" s="165"/>
      <c r="E114" s="173">
        <v>44.45</v>
      </c>
      <c r="F114" s="178"/>
      <c r="G114" s="178"/>
      <c r="H114" s="178"/>
      <c r="I114" s="178"/>
      <c r="J114" s="178"/>
      <c r="K114" s="178"/>
      <c r="L114" s="178"/>
      <c r="M114" s="178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104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5">
      <c r="A115" s="154"/>
      <c r="B115" s="160"/>
      <c r="C115" s="202" t="s">
        <v>108</v>
      </c>
      <c r="D115" s="166"/>
      <c r="E115" s="174">
        <v>286.38549999999998</v>
      </c>
      <c r="F115" s="178"/>
      <c r="G115" s="178"/>
      <c r="H115" s="178"/>
      <c r="I115" s="178"/>
      <c r="J115" s="178"/>
      <c r="K115" s="178"/>
      <c r="L115" s="178"/>
      <c r="M115" s="178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104</v>
      </c>
      <c r="AF115" s="153">
        <v>1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5">
      <c r="A116" s="154"/>
      <c r="B116" s="160"/>
      <c r="C116" s="201" t="s">
        <v>183</v>
      </c>
      <c r="D116" s="165"/>
      <c r="E116" s="173"/>
      <c r="F116" s="178"/>
      <c r="G116" s="178"/>
      <c r="H116" s="178"/>
      <c r="I116" s="178"/>
      <c r="J116" s="178"/>
      <c r="K116" s="178"/>
      <c r="L116" s="178"/>
      <c r="M116" s="178"/>
      <c r="N116" s="163"/>
      <c r="O116" s="163"/>
      <c r="P116" s="163"/>
      <c r="Q116" s="163"/>
      <c r="R116" s="163"/>
      <c r="S116" s="163"/>
      <c r="T116" s="164"/>
      <c r="U116" s="16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104</v>
      </c>
      <c r="AF116" s="153">
        <v>0</v>
      </c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5">
      <c r="A117" s="154"/>
      <c r="B117" s="160"/>
      <c r="C117" s="201" t="s">
        <v>184</v>
      </c>
      <c r="D117" s="165"/>
      <c r="E117" s="173">
        <v>334.21499999999997</v>
      </c>
      <c r="F117" s="178"/>
      <c r="G117" s="178"/>
      <c r="H117" s="178"/>
      <c r="I117" s="178"/>
      <c r="J117" s="178"/>
      <c r="K117" s="178"/>
      <c r="L117" s="178"/>
      <c r="M117" s="178"/>
      <c r="N117" s="163"/>
      <c r="O117" s="163"/>
      <c r="P117" s="163"/>
      <c r="Q117" s="163"/>
      <c r="R117" s="163"/>
      <c r="S117" s="163"/>
      <c r="T117" s="164"/>
      <c r="U117" s="16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104</v>
      </c>
      <c r="AF117" s="153">
        <v>0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5">
      <c r="A118" s="154"/>
      <c r="B118" s="160"/>
      <c r="C118" s="202" t="s">
        <v>108</v>
      </c>
      <c r="D118" s="166"/>
      <c r="E118" s="174">
        <v>334.21499999999997</v>
      </c>
      <c r="F118" s="178"/>
      <c r="G118" s="178"/>
      <c r="H118" s="178"/>
      <c r="I118" s="178"/>
      <c r="J118" s="178"/>
      <c r="K118" s="178"/>
      <c r="L118" s="178"/>
      <c r="M118" s="178"/>
      <c r="N118" s="163"/>
      <c r="O118" s="163"/>
      <c r="P118" s="163"/>
      <c r="Q118" s="163"/>
      <c r="R118" s="163"/>
      <c r="S118" s="163"/>
      <c r="T118" s="164"/>
      <c r="U118" s="16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104</v>
      </c>
      <c r="AF118" s="153">
        <v>1</v>
      </c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5">
      <c r="A119" s="154">
        <v>19</v>
      </c>
      <c r="B119" s="160" t="s">
        <v>198</v>
      </c>
      <c r="C119" s="200" t="s">
        <v>199</v>
      </c>
      <c r="D119" s="162" t="s">
        <v>124</v>
      </c>
      <c r="E119" s="172">
        <v>36.323999999999998</v>
      </c>
      <c r="F119" s="284">
        <f>H119+J119</f>
        <v>0</v>
      </c>
      <c r="G119" s="178">
        <f>ROUND(E119*F119,2)</f>
        <v>0</v>
      </c>
      <c r="H119" s="179"/>
      <c r="I119" s="178">
        <f>ROUND(E119*H119,2)</f>
        <v>0</v>
      </c>
      <c r="J119" s="179"/>
      <c r="K119" s="178">
        <f>ROUND(E119*J119,2)</f>
        <v>0</v>
      </c>
      <c r="L119" s="178">
        <v>21</v>
      </c>
      <c r="M119" s="178">
        <f>G119*(1+L119/100)</f>
        <v>0</v>
      </c>
      <c r="N119" s="163">
        <v>0</v>
      </c>
      <c r="O119" s="163">
        <f>ROUND(E119*N119,5)</f>
        <v>0</v>
      </c>
      <c r="P119" s="163">
        <v>0</v>
      </c>
      <c r="Q119" s="163">
        <f>ROUND(E119*P119,5)</f>
        <v>0</v>
      </c>
      <c r="R119" s="163"/>
      <c r="S119" s="163"/>
      <c r="T119" s="164">
        <v>1.2390000000000001</v>
      </c>
      <c r="U119" s="163">
        <f>ROUND(E119*T119,2)</f>
        <v>45.01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102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5">
      <c r="A120" s="154"/>
      <c r="B120" s="160"/>
      <c r="C120" s="201" t="s">
        <v>200</v>
      </c>
      <c r="D120" s="165"/>
      <c r="E120" s="173">
        <v>29.844000000000001</v>
      </c>
      <c r="F120" s="178"/>
      <c r="G120" s="178"/>
      <c r="H120" s="178"/>
      <c r="I120" s="178"/>
      <c r="J120" s="178"/>
      <c r="K120" s="178"/>
      <c r="L120" s="178"/>
      <c r="M120" s="178"/>
      <c r="N120" s="163"/>
      <c r="O120" s="163"/>
      <c r="P120" s="163"/>
      <c r="Q120" s="163"/>
      <c r="R120" s="163"/>
      <c r="S120" s="163"/>
      <c r="T120" s="164"/>
      <c r="U120" s="16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104</v>
      </c>
      <c r="AF120" s="153">
        <v>0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5">
      <c r="A121" s="154"/>
      <c r="B121" s="160"/>
      <c r="C121" s="202" t="s">
        <v>108</v>
      </c>
      <c r="D121" s="166"/>
      <c r="E121" s="174">
        <v>29.844000000000001</v>
      </c>
      <c r="F121" s="178"/>
      <c r="G121" s="178"/>
      <c r="H121" s="178"/>
      <c r="I121" s="178"/>
      <c r="J121" s="178"/>
      <c r="K121" s="178"/>
      <c r="L121" s="178"/>
      <c r="M121" s="178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104</v>
      </c>
      <c r="AF121" s="153">
        <v>1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5">
      <c r="A122" s="154"/>
      <c r="B122" s="160"/>
      <c r="C122" s="201" t="s">
        <v>201</v>
      </c>
      <c r="D122" s="165"/>
      <c r="E122" s="173"/>
      <c r="F122" s="178"/>
      <c r="G122" s="178"/>
      <c r="H122" s="178"/>
      <c r="I122" s="178"/>
      <c r="J122" s="178"/>
      <c r="K122" s="178"/>
      <c r="L122" s="178"/>
      <c r="M122" s="178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104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5">
      <c r="A123" s="154"/>
      <c r="B123" s="160"/>
      <c r="C123" s="201" t="s">
        <v>202</v>
      </c>
      <c r="D123" s="165"/>
      <c r="E123" s="173">
        <v>3.2</v>
      </c>
      <c r="F123" s="178"/>
      <c r="G123" s="178"/>
      <c r="H123" s="178"/>
      <c r="I123" s="178"/>
      <c r="J123" s="178"/>
      <c r="K123" s="178"/>
      <c r="L123" s="178"/>
      <c r="M123" s="178"/>
      <c r="N123" s="163"/>
      <c r="O123" s="163"/>
      <c r="P123" s="163"/>
      <c r="Q123" s="163"/>
      <c r="R123" s="163"/>
      <c r="S123" s="163"/>
      <c r="T123" s="164"/>
      <c r="U123" s="16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104</v>
      </c>
      <c r="AF123" s="153">
        <v>0</v>
      </c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5">
      <c r="A124" s="154"/>
      <c r="B124" s="160"/>
      <c r="C124" s="201" t="s">
        <v>203</v>
      </c>
      <c r="D124" s="165"/>
      <c r="E124" s="173">
        <v>2.48</v>
      </c>
      <c r="F124" s="178"/>
      <c r="G124" s="178"/>
      <c r="H124" s="178"/>
      <c r="I124" s="178"/>
      <c r="J124" s="178"/>
      <c r="K124" s="178"/>
      <c r="L124" s="178"/>
      <c r="M124" s="178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104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5">
      <c r="A125" s="154"/>
      <c r="B125" s="160"/>
      <c r="C125" s="201" t="s">
        <v>204</v>
      </c>
      <c r="D125" s="165"/>
      <c r="E125" s="173">
        <v>0.8</v>
      </c>
      <c r="F125" s="178"/>
      <c r="G125" s="178"/>
      <c r="H125" s="178"/>
      <c r="I125" s="178"/>
      <c r="J125" s="178"/>
      <c r="K125" s="178"/>
      <c r="L125" s="178"/>
      <c r="M125" s="178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104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5">
      <c r="A126" s="154"/>
      <c r="B126" s="160"/>
      <c r="C126" s="202" t="s">
        <v>108</v>
      </c>
      <c r="D126" s="166"/>
      <c r="E126" s="174">
        <v>6.48</v>
      </c>
      <c r="F126" s="178"/>
      <c r="G126" s="178"/>
      <c r="H126" s="178"/>
      <c r="I126" s="178"/>
      <c r="J126" s="178"/>
      <c r="K126" s="178"/>
      <c r="L126" s="178"/>
      <c r="M126" s="178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104</v>
      </c>
      <c r="AF126" s="153">
        <v>1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5">
      <c r="A127" s="154">
        <v>20</v>
      </c>
      <c r="B127" s="160" t="s">
        <v>205</v>
      </c>
      <c r="C127" s="200" t="s">
        <v>206</v>
      </c>
      <c r="D127" s="162" t="s">
        <v>124</v>
      </c>
      <c r="E127" s="172">
        <v>1.40625</v>
      </c>
      <c r="F127" s="284">
        <f>H127+J127</f>
        <v>0</v>
      </c>
      <c r="G127" s="178">
        <f>ROUND(E127*F127,2)</f>
        <v>0</v>
      </c>
      <c r="H127" s="179"/>
      <c r="I127" s="178">
        <f>ROUND(E127*H127,2)</f>
        <v>0</v>
      </c>
      <c r="J127" s="179"/>
      <c r="K127" s="178">
        <f>ROUND(E127*J127,2)</f>
        <v>0</v>
      </c>
      <c r="L127" s="178">
        <v>21</v>
      </c>
      <c r="M127" s="178">
        <f>G127*(1+L127/100)</f>
        <v>0</v>
      </c>
      <c r="N127" s="163">
        <v>1.67</v>
      </c>
      <c r="O127" s="163">
        <f>ROUND(E127*N127,5)</f>
        <v>2.3484400000000001</v>
      </c>
      <c r="P127" s="163">
        <v>0</v>
      </c>
      <c r="Q127" s="163">
        <f>ROUND(E127*P127,5)</f>
        <v>0</v>
      </c>
      <c r="R127" s="163"/>
      <c r="S127" s="163"/>
      <c r="T127" s="164">
        <v>2.206</v>
      </c>
      <c r="U127" s="163">
        <f>ROUND(E127*T127,2)</f>
        <v>3.1</v>
      </c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207</v>
      </c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ht="20.399999999999999" outlineLevel="1" x14ac:dyDescent="0.25">
      <c r="A128" s="154"/>
      <c r="B128" s="160"/>
      <c r="C128" s="201" t="s">
        <v>208</v>
      </c>
      <c r="D128" s="165"/>
      <c r="E128" s="173">
        <v>1.40625</v>
      </c>
      <c r="F128" s="178"/>
      <c r="G128" s="178"/>
      <c r="H128" s="178"/>
      <c r="I128" s="178"/>
      <c r="J128" s="178"/>
      <c r="K128" s="178"/>
      <c r="L128" s="178"/>
      <c r="M128" s="178"/>
      <c r="N128" s="163"/>
      <c r="O128" s="163"/>
      <c r="P128" s="163"/>
      <c r="Q128" s="163"/>
      <c r="R128" s="163"/>
      <c r="S128" s="163"/>
      <c r="T128" s="164"/>
      <c r="U128" s="16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 t="s">
        <v>104</v>
      </c>
      <c r="AF128" s="153">
        <v>0</v>
      </c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5">
      <c r="A129" s="154">
        <v>21</v>
      </c>
      <c r="B129" s="160" t="s">
        <v>209</v>
      </c>
      <c r="C129" s="200" t="s">
        <v>210</v>
      </c>
      <c r="D129" s="162" t="s">
        <v>101</v>
      </c>
      <c r="E129" s="172">
        <v>1114.05</v>
      </c>
      <c r="F129" s="284">
        <f>H129+J129</f>
        <v>0</v>
      </c>
      <c r="G129" s="178">
        <f>ROUND(E129*F129,2)</f>
        <v>0</v>
      </c>
      <c r="H129" s="179"/>
      <c r="I129" s="178">
        <f>ROUND(E129*H129,2)</f>
        <v>0</v>
      </c>
      <c r="J129" s="179"/>
      <c r="K129" s="178">
        <f>ROUND(E129*J129,2)</f>
        <v>0</v>
      </c>
      <c r="L129" s="178">
        <v>21</v>
      </c>
      <c r="M129" s="178">
        <f>G129*(1+L129/100)</f>
        <v>0</v>
      </c>
      <c r="N129" s="163">
        <v>0</v>
      </c>
      <c r="O129" s="163">
        <f>ROUND(E129*N129,5)</f>
        <v>0</v>
      </c>
      <c r="P129" s="163">
        <v>0</v>
      </c>
      <c r="Q129" s="163">
        <f>ROUND(E129*P129,5)</f>
        <v>0</v>
      </c>
      <c r="R129" s="163"/>
      <c r="S129" s="163"/>
      <c r="T129" s="164">
        <v>1.7999999999999999E-2</v>
      </c>
      <c r="U129" s="163">
        <f>ROUND(E129*T129,2)</f>
        <v>20.05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102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5">
      <c r="A130" s="154"/>
      <c r="B130" s="160"/>
      <c r="C130" s="201" t="s">
        <v>135</v>
      </c>
      <c r="D130" s="165"/>
      <c r="E130" s="173"/>
      <c r="F130" s="178"/>
      <c r="G130" s="178"/>
      <c r="H130" s="178"/>
      <c r="I130" s="178"/>
      <c r="J130" s="178"/>
      <c r="K130" s="178"/>
      <c r="L130" s="178"/>
      <c r="M130" s="178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104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5">
      <c r="A131" s="154"/>
      <c r="B131" s="160"/>
      <c r="C131" s="201" t="s">
        <v>105</v>
      </c>
      <c r="D131" s="165"/>
      <c r="E131" s="173"/>
      <c r="F131" s="178"/>
      <c r="G131" s="178"/>
      <c r="H131" s="178"/>
      <c r="I131" s="178"/>
      <c r="J131" s="178"/>
      <c r="K131" s="178"/>
      <c r="L131" s="178"/>
      <c r="M131" s="178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104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5">
      <c r="A132" s="154"/>
      <c r="B132" s="160"/>
      <c r="C132" s="201" t="s">
        <v>211</v>
      </c>
      <c r="D132" s="165"/>
      <c r="E132" s="173">
        <v>741</v>
      </c>
      <c r="F132" s="178"/>
      <c r="G132" s="178"/>
      <c r="H132" s="178"/>
      <c r="I132" s="178"/>
      <c r="J132" s="178"/>
      <c r="K132" s="178"/>
      <c r="L132" s="178"/>
      <c r="M132" s="178"/>
      <c r="N132" s="163"/>
      <c r="O132" s="163"/>
      <c r="P132" s="163"/>
      <c r="Q132" s="163"/>
      <c r="R132" s="163"/>
      <c r="S132" s="163"/>
      <c r="T132" s="164"/>
      <c r="U132" s="16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104</v>
      </c>
      <c r="AF132" s="153">
        <v>0</v>
      </c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5">
      <c r="A133" s="154"/>
      <c r="B133" s="160"/>
      <c r="C133" s="202" t="s">
        <v>108</v>
      </c>
      <c r="D133" s="166"/>
      <c r="E133" s="174">
        <v>741</v>
      </c>
      <c r="F133" s="178"/>
      <c r="G133" s="178"/>
      <c r="H133" s="178"/>
      <c r="I133" s="178"/>
      <c r="J133" s="178"/>
      <c r="K133" s="178"/>
      <c r="L133" s="178"/>
      <c r="M133" s="178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104</v>
      </c>
      <c r="AF133" s="153">
        <v>1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5">
      <c r="A134" s="154"/>
      <c r="B134" s="160"/>
      <c r="C134" s="201" t="s">
        <v>139</v>
      </c>
      <c r="D134" s="165"/>
      <c r="E134" s="173"/>
      <c r="F134" s="178"/>
      <c r="G134" s="178"/>
      <c r="H134" s="178"/>
      <c r="I134" s="178"/>
      <c r="J134" s="178"/>
      <c r="K134" s="178"/>
      <c r="L134" s="178"/>
      <c r="M134" s="178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104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5">
      <c r="A135" s="154"/>
      <c r="B135" s="160"/>
      <c r="C135" s="201" t="s">
        <v>212</v>
      </c>
      <c r="D135" s="165"/>
      <c r="E135" s="173">
        <v>373.05</v>
      </c>
      <c r="F135" s="178"/>
      <c r="G135" s="178"/>
      <c r="H135" s="178"/>
      <c r="I135" s="178"/>
      <c r="J135" s="178"/>
      <c r="K135" s="178"/>
      <c r="L135" s="178"/>
      <c r="M135" s="178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104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5">
      <c r="A136" s="154"/>
      <c r="B136" s="160"/>
      <c r="C136" s="202" t="s">
        <v>108</v>
      </c>
      <c r="D136" s="166"/>
      <c r="E136" s="174">
        <v>373.05</v>
      </c>
      <c r="F136" s="178"/>
      <c r="G136" s="178"/>
      <c r="H136" s="178"/>
      <c r="I136" s="178"/>
      <c r="J136" s="178"/>
      <c r="K136" s="178"/>
      <c r="L136" s="178"/>
      <c r="M136" s="178"/>
      <c r="N136" s="163"/>
      <c r="O136" s="163"/>
      <c r="P136" s="163"/>
      <c r="Q136" s="163"/>
      <c r="R136" s="163"/>
      <c r="S136" s="163"/>
      <c r="T136" s="164"/>
      <c r="U136" s="16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104</v>
      </c>
      <c r="AF136" s="153">
        <v>1</v>
      </c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5">
      <c r="A137" s="154">
        <v>22</v>
      </c>
      <c r="B137" s="160" t="s">
        <v>213</v>
      </c>
      <c r="C137" s="200" t="s">
        <v>214</v>
      </c>
      <c r="D137" s="162" t="s">
        <v>101</v>
      </c>
      <c r="E137" s="172">
        <v>18</v>
      </c>
      <c r="F137" s="284">
        <f>H137+J137</f>
        <v>0</v>
      </c>
      <c r="G137" s="178">
        <f>ROUND(E137*F137,2)</f>
        <v>0</v>
      </c>
      <c r="H137" s="179"/>
      <c r="I137" s="178">
        <f>ROUND(E137*H137,2)</f>
        <v>0</v>
      </c>
      <c r="J137" s="179"/>
      <c r="K137" s="178">
        <f>ROUND(E137*J137,2)</f>
        <v>0</v>
      </c>
      <c r="L137" s="178">
        <v>21</v>
      </c>
      <c r="M137" s="178">
        <f>G137*(1+L137/100)</f>
        <v>0</v>
      </c>
      <c r="N137" s="163">
        <v>9.4000000000000004E-3</v>
      </c>
      <c r="O137" s="163">
        <f>ROUND(E137*N137,5)</f>
        <v>0.16919999999999999</v>
      </c>
      <c r="P137" s="163">
        <v>0</v>
      </c>
      <c r="Q137" s="163">
        <f>ROUND(E137*P137,5)</f>
        <v>0</v>
      </c>
      <c r="R137" s="163"/>
      <c r="S137" s="163"/>
      <c r="T137" s="164">
        <v>0.86399999999999999</v>
      </c>
      <c r="U137" s="163">
        <f>ROUND(E137*T137,2)</f>
        <v>15.55</v>
      </c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102</v>
      </c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5">
      <c r="A138" s="154"/>
      <c r="B138" s="160"/>
      <c r="C138" s="201" t="s">
        <v>215</v>
      </c>
      <c r="D138" s="165"/>
      <c r="E138" s="173">
        <v>18</v>
      </c>
      <c r="F138" s="178"/>
      <c r="G138" s="178"/>
      <c r="H138" s="178"/>
      <c r="I138" s="178"/>
      <c r="J138" s="178"/>
      <c r="K138" s="178"/>
      <c r="L138" s="178"/>
      <c r="M138" s="178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104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outlineLevel="1" x14ac:dyDescent="0.25">
      <c r="A139" s="154">
        <v>23</v>
      </c>
      <c r="B139" s="160" t="s">
        <v>216</v>
      </c>
      <c r="C139" s="200" t="s">
        <v>217</v>
      </c>
      <c r="D139" s="162" t="s">
        <v>101</v>
      </c>
      <c r="E139" s="172">
        <v>18</v>
      </c>
      <c r="F139" s="284">
        <f>H139+J139</f>
        <v>0</v>
      </c>
      <c r="G139" s="178">
        <f>ROUND(E139*F139,2)</f>
        <v>0</v>
      </c>
      <c r="H139" s="179"/>
      <c r="I139" s="178">
        <f>ROUND(E139*H139,2)</f>
        <v>0</v>
      </c>
      <c r="J139" s="179"/>
      <c r="K139" s="178">
        <f>ROUND(E139*J139,2)</f>
        <v>0</v>
      </c>
      <c r="L139" s="178">
        <v>21</v>
      </c>
      <c r="M139" s="178">
        <f>G139*(1+L139/100)</f>
        <v>0</v>
      </c>
      <c r="N139" s="163">
        <v>0</v>
      </c>
      <c r="O139" s="163">
        <f>ROUND(E139*N139,5)</f>
        <v>0</v>
      </c>
      <c r="P139" s="163">
        <v>0</v>
      </c>
      <c r="Q139" s="163">
        <f>ROUND(E139*P139,5)</f>
        <v>0</v>
      </c>
      <c r="R139" s="163"/>
      <c r="S139" s="163"/>
      <c r="T139" s="164">
        <v>0.371</v>
      </c>
      <c r="U139" s="163">
        <f>ROUND(E139*T139,2)</f>
        <v>6.68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102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5">
      <c r="A140" s="154"/>
      <c r="B140" s="160"/>
      <c r="C140" s="201" t="s">
        <v>218</v>
      </c>
      <c r="D140" s="165"/>
      <c r="E140" s="173">
        <v>18</v>
      </c>
      <c r="F140" s="178"/>
      <c r="G140" s="178"/>
      <c r="H140" s="178"/>
      <c r="I140" s="178"/>
      <c r="J140" s="178"/>
      <c r="K140" s="178"/>
      <c r="L140" s="178"/>
      <c r="M140" s="178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104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5">
      <c r="A141" s="154">
        <v>24</v>
      </c>
      <c r="B141" s="160" t="s">
        <v>219</v>
      </c>
      <c r="C141" s="200" t="s">
        <v>220</v>
      </c>
      <c r="D141" s="162" t="s">
        <v>124</v>
      </c>
      <c r="E141" s="172">
        <v>584.27650000000006</v>
      </c>
      <c r="F141" s="284">
        <f>H141+J141</f>
        <v>0</v>
      </c>
      <c r="G141" s="178">
        <f>ROUND(E141*F141,2)</f>
        <v>0</v>
      </c>
      <c r="H141" s="179"/>
      <c r="I141" s="178">
        <f>ROUND(E141*H141,2)</f>
        <v>0</v>
      </c>
      <c r="J141" s="179"/>
      <c r="K141" s="178">
        <f>ROUND(E141*J141,2)</f>
        <v>0</v>
      </c>
      <c r="L141" s="178">
        <v>21</v>
      </c>
      <c r="M141" s="178">
        <f>G141*(1+L141/100)</f>
        <v>0</v>
      </c>
      <c r="N141" s="163">
        <v>0</v>
      </c>
      <c r="O141" s="163">
        <f>ROUND(E141*N141,5)</f>
        <v>0</v>
      </c>
      <c r="P141" s="163">
        <v>0</v>
      </c>
      <c r="Q141" s="163">
        <f>ROUND(E141*P141,5)</f>
        <v>0</v>
      </c>
      <c r="R141" s="163"/>
      <c r="S141" s="163"/>
      <c r="T141" s="164">
        <v>0</v>
      </c>
      <c r="U141" s="163">
        <f>ROUND(E141*T141,2)</f>
        <v>0</v>
      </c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102</v>
      </c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5">
      <c r="A142" s="154"/>
      <c r="B142" s="160"/>
      <c r="C142" s="201" t="s">
        <v>176</v>
      </c>
      <c r="D142" s="165"/>
      <c r="E142" s="173"/>
      <c r="F142" s="178"/>
      <c r="G142" s="178"/>
      <c r="H142" s="178"/>
      <c r="I142" s="178"/>
      <c r="J142" s="178"/>
      <c r="K142" s="178"/>
      <c r="L142" s="178"/>
      <c r="M142" s="178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104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5">
      <c r="A143" s="154"/>
      <c r="B143" s="160"/>
      <c r="C143" s="201" t="s">
        <v>177</v>
      </c>
      <c r="D143" s="165"/>
      <c r="E143" s="173"/>
      <c r="F143" s="178"/>
      <c r="G143" s="178"/>
      <c r="H143" s="178"/>
      <c r="I143" s="178"/>
      <c r="J143" s="178"/>
      <c r="K143" s="178"/>
      <c r="L143" s="178"/>
      <c r="M143" s="178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104</v>
      </c>
      <c r="AF143" s="153">
        <v>0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5">
      <c r="A144" s="154"/>
      <c r="B144" s="160"/>
      <c r="C144" s="201" t="s">
        <v>178</v>
      </c>
      <c r="D144" s="165"/>
      <c r="E144" s="173">
        <v>198.49549999999999</v>
      </c>
      <c r="F144" s="178"/>
      <c r="G144" s="178"/>
      <c r="H144" s="178"/>
      <c r="I144" s="178"/>
      <c r="J144" s="178"/>
      <c r="K144" s="178"/>
      <c r="L144" s="178"/>
      <c r="M144" s="178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104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5">
      <c r="A145" s="154"/>
      <c r="B145" s="160"/>
      <c r="C145" s="201" t="s">
        <v>179</v>
      </c>
      <c r="D145" s="165"/>
      <c r="E145" s="173">
        <v>43.44</v>
      </c>
      <c r="F145" s="178"/>
      <c r="G145" s="178"/>
      <c r="H145" s="178"/>
      <c r="I145" s="178"/>
      <c r="J145" s="178"/>
      <c r="K145" s="178"/>
      <c r="L145" s="178"/>
      <c r="M145" s="178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104</v>
      </c>
      <c r="AF145" s="153">
        <v>0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5">
      <c r="A146" s="154"/>
      <c r="B146" s="160"/>
      <c r="C146" s="201" t="s">
        <v>180</v>
      </c>
      <c r="D146" s="165"/>
      <c r="E146" s="173">
        <v>44.45</v>
      </c>
      <c r="F146" s="178"/>
      <c r="G146" s="178"/>
      <c r="H146" s="178"/>
      <c r="I146" s="178"/>
      <c r="J146" s="178"/>
      <c r="K146" s="178"/>
      <c r="L146" s="178"/>
      <c r="M146" s="178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104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5">
      <c r="A147" s="154"/>
      <c r="B147" s="160"/>
      <c r="C147" s="201" t="s">
        <v>181</v>
      </c>
      <c r="D147" s="165"/>
      <c r="E147" s="173"/>
      <c r="F147" s="178"/>
      <c r="G147" s="178"/>
      <c r="H147" s="178"/>
      <c r="I147" s="178"/>
      <c r="J147" s="178"/>
      <c r="K147" s="178"/>
      <c r="L147" s="178"/>
      <c r="M147" s="178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104</v>
      </c>
      <c r="AF147" s="153">
        <v>0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5">
      <c r="A148" s="154"/>
      <c r="B148" s="160"/>
      <c r="C148" s="201" t="s">
        <v>182</v>
      </c>
      <c r="D148" s="165"/>
      <c r="E148" s="173">
        <v>-36.323999999999998</v>
      </c>
      <c r="F148" s="178"/>
      <c r="G148" s="178"/>
      <c r="H148" s="178"/>
      <c r="I148" s="178"/>
      <c r="J148" s="178"/>
      <c r="K148" s="178"/>
      <c r="L148" s="178"/>
      <c r="M148" s="178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104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5">
      <c r="A149" s="154"/>
      <c r="B149" s="160"/>
      <c r="C149" s="202" t="s">
        <v>108</v>
      </c>
      <c r="D149" s="166"/>
      <c r="E149" s="174">
        <v>250.0615</v>
      </c>
      <c r="F149" s="178"/>
      <c r="G149" s="178"/>
      <c r="H149" s="178"/>
      <c r="I149" s="178"/>
      <c r="J149" s="178"/>
      <c r="K149" s="178"/>
      <c r="L149" s="178"/>
      <c r="M149" s="178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104</v>
      </c>
      <c r="AF149" s="153">
        <v>1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5">
      <c r="A150" s="154"/>
      <c r="B150" s="160"/>
      <c r="C150" s="201" t="s">
        <v>183</v>
      </c>
      <c r="D150" s="165"/>
      <c r="E150" s="173"/>
      <c r="F150" s="178"/>
      <c r="G150" s="178"/>
      <c r="H150" s="178"/>
      <c r="I150" s="178"/>
      <c r="J150" s="178"/>
      <c r="K150" s="178"/>
      <c r="L150" s="178"/>
      <c r="M150" s="178"/>
      <c r="N150" s="163"/>
      <c r="O150" s="163"/>
      <c r="P150" s="163"/>
      <c r="Q150" s="163"/>
      <c r="R150" s="163"/>
      <c r="S150" s="163"/>
      <c r="T150" s="164"/>
      <c r="U150" s="16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104</v>
      </c>
      <c r="AF150" s="153">
        <v>0</v>
      </c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5">
      <c r="A151" s="154"/>
      <c r="B151" s="160"/>
      <c r="C151" s="201" t="s">
        <v>184</v>
      </c>
      <c r="D151" s="165"/>
      <c r="E151" s="173">
        <v>334.21499999999997</v>
      </c>
      <c r="F151" s="178"/>
      <c r="G151" s="178"/>
      <c r="H151" s="178"/>
      <c r="I151" s="178"/>
      <c r="J151" s="178"/>
      <c r="K151" s="178"/>
      <c r="L151" s="178"/>
      <c r="M151" s="178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104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5">
      <c r="A152" s="154"/>
      <c r="B152" s="160"/>
      <c r="C152" s="202" t="s">
        <v>108</v>
      </c>
      <c r="D152" s="166"/>
      <c r="E152" s="174">
        <v>334.21499999999997</v>
      </c>
      <c r="F152" s="178"/>
      <c r="G152" s="178"/>
      <c r="H152" s="178"/>
      <c r="I152" s="178"/>
      <c r="J152" s="178"/>
      <c r="K152" s="178"/>
      <c r="L152" s="178"/>
      <c r="M152" s="178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104</v>
      </c>
      <c r="AF152" s="153">
        <v>1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x14ac:dyDescent="0.25">
      <c r="A153" s="155" t="s">
        <v>97</v>
      </c>
      <c r="B153" s="161" t="s">
        <v>54</v>
      </c>
      <c r="C153" s="206" t="s">
        <v>55</v>
      </c>
      <c r="D153" s="169"/>
      <c r="E153" s="177"/>
      <c r="F153" s="180"/>
      <c r="G153" s="180">
        <f>SUMIF(AE154:AE166,"&lt;&gt;NOR",G154:G166)</f>
        <v>0</v>
      </c>
      <c r="H153" s="180"/>
      <c r="I153" s="180">
        <f>SUM(I154:I166)</f>
        <v>0</v>
      </c>
      <c r="J153" s="180"/>
      <c r="K153" s="180">
        <f>SUM(K154:K166)</f>
        <v>0</v>
      </c>
      <c r="L153" s="180"/>
      <c r="M153" s="180">
        <f>SUM(M154:M166)</f>
        <v>0</v>
      </c>
      <c r="N153" s="170"/>
      <c r="O153" s="170">
        <f>SUM(O154:O166)</f>
        <v>118.69852</v>
      </c>
      <c r="P153" s="170"/>
      <c r="Q153" s="170">
        <f>SUM(Q154:Q166)</f>
        <v>0</v>
      </c>
      <c r="R153" s="170"/>
      <c r="S153" s="170"/>
      <c r="T153" s="171"/>
      <c r="U153" s="170">
        <f>SUM(U154:U166)</f>
        <v>252.26</v>
      </c>
      <c r="AE153" t="s">
        <v>98</v>
      </c>
    </row>
    <row r="154" spans="1:60" ht="20.399999999999999" outlineLevel="1" x14ac:dyDescent="0.25">
      <c r="A154" s="154">
        <v>25</v>
      </c>
      <c r="B154" s="160" t="s">
        <v>221</v>
      </c>
      <c r="C154" s="200" t="s">
        <v>222</v>
      </c>
      <c r="D154" s="162" t="s">
        <v>117</v>
      </c>
      <c r="E154" s="172">
        <v>271.5</v>
      </c>
      <c r="F154" s="284">
        <f>H154+J154</f>
        <v>0</v>
      </c>
      <c r="G154" s="178">
        <f>ROUND(E154*F154,2)</f>
        <v>0</v>
      </c>
      <c r="H154" s="179"/>
      <c r="I154" s="178">
        <f>ROUND(E154*H154,2)</f>
        <v>0</v>
      </c>
      <c r="J154" s="179"/>
      <c r="K154" s="178">
        <f>ROUND(E154*J154,2)</f>
        <v>0</v>
      </c>
      <c r="L154" s="178">
        <v>21</v>
      </c>
      <c r="M154" s="178">
        <f>G154*(1+L154/100)</f>
        <v>0</v>
      </c>
      <c r="N154" s="163">
        <v>0.43652999999999997</v>
      </c>
      <c r="O154" s="163">
        <f>ROUND(E154*N154,5)</f>
        <v>118.5179</v>
      </c>
      <c r="P154" s="163">
        <v>0</v>
      </c>
      <c r="Q154" s="163">
        <f>ROUND(E154*P154,5)</f>
        <v>0</v>
      </c>
      <c r="R154" s="163"/>
      <c r="S154" s="163"/>
      <c r="T154" s="164">
        <v>0.80588000000000004</v>
      </c>
      <c r="U154" s="163">
        <f>ROUND(E154*T154,2)</f>
        <v>218.8</v>
      </c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207</v>
      </c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5">
      <c r="A155" s="154"/>
      <c r="B155" s="160"/>
      <c r="C155" s="201" t="s">
        <v>103</v>
      </c>
      <c r="D155" s="165"/>
      <c r="E155" s="173"/>
      <c r="F155" s="178"/>
      <c r="G155" s="178"/>
      <c r="H155" s="178"/>
      <c r="I155" s="178"/>
      <c r="J155" s="178"/>
      <c r="K155" s="178"/>
      <c r="L155" s="178"/>
      <c r="M155" s="178"/>
      <c r="N155" s="163"/>
      <c r="O155" s="163"/>
      <c r="P155" s="163"/>
      <c r="Q155" s="163"/>
      <c r="R155" s="163"/>
      <c r="S155" s="163"/>
      <c r="T155" s="164"/>
      <c r="U155" s="16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104</v>
      </c>
      <c r="AF155" s="153">
        <v>0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5">
      <c r="A156" s="154"/>
      <c r="B156" s="160"/>
      <c r="C156" s="201" t="s">
        <v>159</v>
      </c>
      <c r="D156" s="165"/>
      <c r="E156" s="173"/>
      <c r="F156" s="178"/>
      <c r="G156" s="178"/>
      <c r="H156" s="178"/>
      <c r="I156" s="178"/>
      <c r="J156" s="178"/>
      <c r="K156" s="178"/>
      <c r="L156" s="178"/>
      <c r="M156" s="178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104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5">
      <c r="A157" s="154"/>
      <c r="B157" s="160"/>
      <c r="C157" s="201" t="s">
        <v>223</v>
      </c>
      <c r="D157" s="165"/>
      <c r="E157" s="173">
        <v>271.5</v>
      </c>
      <c r="F157" s="178"/>
      <c r="G157" s="178"/>
      <c r="H157" s="178"/>
      <c r="I157" s="178"/>
      <c r="J157" s="178"/>
      <c r="K157" s="178"/>
      <c r="L157" s="178"/>
      <c r="M157" s="178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104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5">
      <c r="A158" s="154"/>
      <c r="B158" s="160"/>
      <c r="C158" s="202" t="s">
        <v>108</v>
      </c>
      <c r="D158" s="166"/>
      <c r="E158" s="174">
        <v>271.5</v>
      </c>
      <c r="F158" s="178"/>
      <c r="G158" s="178"/>
      <c r="H158" s="178"/>
      <c r="I158" s="178"/>
      <c r="J158" s="178"/>
      <c r="K158" s="178"/>
      <c r="L158" s="178"/>
      <c r="M158" s="178"/>
      <c r="N158" s="163"/>
      <c r="O158" s="163"/>
      <c r="P158" s="163"/>
      <c r="Q158" s="163"/>
      <c r="R158" s="163"/>
      <c r="S158" s="163"/>
      <c r="T158" s="164"/>
      <c r="U158" s="16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104</v>
      </c>
      <c r="AF158" s="153">
        <v>1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5">
      <c r="A159" s="154">
        <v>26</v>
      </c>
      <c r="B159" s="160" t="s">
        <v>224</v>
      </c>
      <c r="C159" s="200" t="s">
        <v>225</v>
      </c>
      <c r="D159" s="162" t="s">
        <v>101</v>
      </c>
      <c r="E159" s="172">
        <v>434.4</v>
      </c>
      <c r="F159" s="284">
        <f>H159+J159</f>
        <v>0</v>
      </c>
      <c r="G159" s="178">
        <f>ROUND(E159*F159,2)</f>
        <v>0</v>
      </c>
      <c r="H159" s="179"/>
      <c r="I159" s="178">
        <f>ROUND(E159*H159,2)</f>
        <v>0</v>
      </c>
      <c r="J159" s="179"/>
      <c r="K159" s="178">
        <f>ROUND(E159*J159,2)</f>
        <v>0</v>
      </c>
      <c r="L159" s="178">
        <v>21</v>
      </c>
      <c r="M159" s="178">
        <f>G159*(1+L159/100)</f>
        <v>0</v>
      </c>
      <c r="N159" s="163">
        <v>1.8000000000000001E-4</v>
      </c>
      <c r="O159" s="163">
        <f>ROUND(E159*N159,5)</f>
        <v>7.8189999999999996E-2</v>
      </c>
      <c r="P159" s="163">
        <v>0</v>
      </c>
      <c r="Q159" s="163">
        <f>ROUND(E159*P159,5)</f>
        <v>0</v>
      </c>
      <c r="R159" s="163"/>
      <c r="S159" s="163"/>
      <c r="T159" s="164">
        <v>7.4999999999999997E-2</v>
      </c>
      <c r="U159" s="163">
        <f>ROUND(E159*T159,2)</f>
        <v>32.58</v>
      </c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102</v>
      </c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5">
      <c r="A160" s="154"/>
      <c r="B160" s="160"/>
      <c r="C160" s="201" t="s">
        <v>103</v>
      </c>
      <c r="D160" s="165"/>
      <c r="E160" s="173"/>
      <c r="F160" s="178"/>
      <c r="G160" s="178"/>
      <c r="H160" s="178"/>
      <c r="I160" s="178"/>
      <c r="J160" s="178"/>
      <c r="K160" s="178"/>
      <c r="L160" s="178"/>
      <c r="M160" s="178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104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5">
      <c r="A161" s="154"/>
      <c r="B161" s="160"/>
      <c r="C161" s="201" t="s">
        <v>159</v>
      </c>
      <c r="D161" s="165"/>
      <c r="E161" s="173"/>
      <c r="F161" s="178"/>
      <c r="G161" s="178"/>
      <c r="H161" s="178"/>
      <c r="I161" s="178"/>
      <c r="J161" s="178"/>
      <c r="K161" s="178"/>
      <c r="L161" s="178"/>
      <c r="M161" s="178"/>
      <c r="N161" s="163"/>
      <c r="O161" s="163"/>
      <c r="P161" s="163"/>
      <c r="Q161" s="163"/>
      <c r="R161" s="163"/>
      <c r="S161" s="163"/>
      <c r="T161" s="164"/>
      <c r="U161" s="16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104</v>
      </c>
      <c r="AF161" s="153">
        <v>0</v>
      </c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5">
      <c r="A162" s="154"/>
      <c r="B162" s="160"/>
      <c r="C162" s="201" t="s">
        <v>226</v>
      </c>
      <c r="D162" s="165"/>
      <c r="E162" s="173">
        <v>434.4</v>
      </c>
      <c r="F162" s="178"/>
      <c r="G162" s="178"/>
      <c r="H162" s="178"/>
      <c r="I162" s="178"/>
      <c r="J162" s="178"/>
      <c r="K162" s="178"/>
      <c r="L162" s="178"/>
      <c r="M162" s="178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104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5">
      <c r="A163" s="154">
        <v>27</v>
      </c>
      <c r="B163" s="160" t="s">
        <v>227</v>
      </c>
      <c r="C163" s="200" t="s">
        <v>228</v>
      </c>
      <c r="D163" s="162" t="s">
        <v>101</v>
      </c>
      <c r="E163" s="172">
        <v>325.8</v>
      </c>
      <c r="F163" s="284">
        <f>H163+J163</f>
        <v>0</v>
      </c>
      <c r="G163" s="178">
        <f>ROUND(E163*F163,2)</f>
        <v>0</v>
      </c>
      <c r="H163" s="179"/>
      <c r="I163" s="178">
        <f>ROUND(E163*H163,2)</f>
        <v>0</v>
      </c>
      <c r="J163" s="179"/>
      <c r="K163" s="178">
        <f>ROUND(E163*J163,2)</f>
        <v>0</v>
      </c>
      <c r="L163" s="178">
        <v>21</v>
      </c>
      <c r="M163" s="178">
        <f>G163*(1+L163/100)</f>
        <v>0</v>
      </c>
      <c r="N163" s="163">
        <v>2.9999999999999997E-4</v>
      </c>
      <c r="O163" s="163">
        <f>ROUND(E163*N163,5)</f>
        <v>9.7739999999999994E-2</v>
      </c>
      <c r="P163" s="163">
        <v>0</v>
      </c>
      <c r="Q163" s="163">
        <f>ROUND(E163*P163,5)</f>
        <v>0</v>
      </c>
      <c r="R163" s="163"/>
      <c r="S163" s="163"/>
      <c r="T163" s="164">
        <v>0</v>
      </c>
      <c r="U163" s="163">
        <f>ROUND(E163*T163,2)</f>
        <v>0</v>
      </c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229</v>
      </c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5">
      <c r="A164" s="154"/>
      <c r="B164" s="160"/>
      <c r="C164" s="201" t="s">
        <v>230</v>
      </c>
      <c r="D164" s="165"/>
      <c r="E164" s="173">
        <v>325.8</v>
      </c>
      <c r="F164" s="178"/>
      <c r="G164" s="178"/>
      <c r="H164" s="178"/>
      <c r="I164" s="178"/>
      <c r="J164" s="178"/>
      <c r="K164" s="178"/>
      <c r="L164" s="178"/>
      <c r="M164" s="178"/>
      <c r="N164" s="163"/>
      <c r="O164" s="163"/>
      <c r="P164" s="163"/>
      <c r="Q164" s="163"/>
      <c r="R164" s="163"/>
      <c r="S164" s="163"/>
      <c r="T164" s="164"/>
      <c r="U164" s="16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104</v>
      </c>
      <c r="AF164" s="153">
        <v>0</v>
      </c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5">
      <c r="A165" s="154">
        <v>28</v>
      </c>
      <c r="B165" s="160" t="s">
        <v>231</v>
      </c>
      <c r="C165" s="200" t="s">
        <v>232</v>
      </c>
      <c r="D165" s="162" t="s">
        <v>101</v>
      </c>
      <c r="E165" s="172">
        <v>9.375</v>
      </c>
      <c r="F165" s="284">
        <f>H165+J165</f>
        <v>0</v>
      </c>
      <c r="G165" s="178">
        <f>ROUND(E165*F165,2)</f>
        <v>0</v>
      </c>
      <c r="H165" s="179"/>
      <c r="I165" s="178">
        <f>ROUND(E165*H165,2)</f>
        <v>0</v>
      </c>
      <c r="J165" s="179"/>
      <c r="K165" s="178">
        <f>ROUND(E165*J165,2)</f>
        <v>0</v>
      </c>
      <c r="L165" s="178">
        <v>21</v>
      </c>
      <c r="M165" s="178">
        <f>G165*(1+L165/100)</f>
        <v>0</v>
      </c>
      <c r="N165" s="163">
        <v>5.0000000000000001E-4</v>
      </c>
      <c r="O165" s="163">
        <f>ROUND(E165*N165,5)</f>
        <v>4.6899999999999997E-3</v>
      </c>
      <c r="P165" s="163">
        <v>0</v>
      </c>
      <c r="Q165" s="163">
        <f>ROUND(E165*P165,5)</f>
        <v>0</v>
      </c>
      <c r="R165" s="163"/>
      <c r="S165" s="163"/>
      <c r="T165" s="164">
        <v>9.4E-2</v>
      </c>
      <c r="U165" s="163">
        <f>ROUND(E165*T165,2)</f>
        <v>0.88</v>
      </c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102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ht="20.399999999999999" outlineLevel="1" x14ac:dyDescent="0.25">
      <c r="A166" s="154"/>
      <c r="B166" s="160"/>
      <c r="C166" s="201" t="s">
        <v>233</v>
      </c>
      <c r="D166" s="165"/>
      <c r="E166" s="173">
        <v>9.375</v>
      </c>
      <c r="F166" s="178"/>
      <c r="G166" s="178"/>
      <c r="H166" s="178"/>
      <c r="I166" s="178"/>
      <c r="J166" s="178"/>
      <c r="K166" s="178"/>
      <c r="L166" s="178"/>
      <c r="M166" s="178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104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x14ac:dyDescent="0.25">
      <c r="A167" s="155" t="s">
        <v>97</v>
      </c>
      <c r="B167" s="161" t="s">
        <v>56</v>
      </c>
      <c r="C167" s="206" t="s">
        <v>57</v>
      </c>
      <c r="D167" s="169"/>
      <c r="E167" s="177"/>
      <c r="F167" s="180"/>
      <c r="G167" s="180">
        <f>SUMIF(AE168:AE279,"&lt;&gt;NOR",G168:G279)</f>
        <v>0</v>
      </c>
      <c r="H167" s="180"/>
      <c r="I167" s="180">
        <f>SUM(I168:I279)</f>
        <v>0</v>
      </c>
      <c r="J167" s="180"/>
      <c r="K167" s="180">
        <f>SUM(K168:K279)</f>
        <v>0</v>
      </c>
      <c r="L167" s="180"/>
      <c r="M167" s="180">
        <f>SUM(M168:M279)</f>
        <v>0</v>
      </c>
      <c r="N167" s="170"/>
      <c r="O167" s="170">
        <f>SUM(O168:O279)</f>
        <v>2046.8621399999997</v>
      </c>
      <c r="P167" s="170"/>
      <c r="Q167" s="170">
        <f>SUM(Q168:Q279)</f>
        <v>0</v>
      </c>
      <c r="R167" s="170"/>
      <c r="S167" s="170"/>
      <c r="T167" s="171"/>
      <c r="U167" s="170">
        <f>SUM(U168:U279)</f>
        <v>537.59999999999991</v>
      </c>
      <c r="AE167" t="s">
        <v>98</v>
      </c>
    </row>
    <row r="168" spans="1:60" outlineLevel="1" x14ac:dyDescent="0.25">
      <c r="A168" s="154">
        <v>29</v>
      </c>
      <c r="B168" s="160" t="s">
        <v>234</v>
      </c>
      <c r="C168" s="200" t="s">
        <v>235</v>
      </c>
      <c r="D168" s="162" t="s">
        <v>101</v>
      </c>
      <c r="E168" s="172">
        <v>1114.05</v>
      </c>
      <c r="F168" s="284">
        <f>H168+J168</f>
        <v>0</v>
      </c>
      <c r="G168" s="178">
        <f>ROUND(E168*F168,2)</f>
        <v>0</v>
      </c>
      <c r="H168" s="179"/>
      <c r="I168" s="178">
        <f>ROUND(E168*H168,2)</f>
        <v>0</v>
      </c>
      <c r="J168" s="179"/>
      <c r="K168" s="178">
        <f>ROUND(E168*J168,2)</f>
        <v>0</v>
      </c>
      <c r="L168" s="178">
        <v>21</v>
      </c>
      <c r="M168" s="178">
        <f>G168*(1+L168/100)</f>
        <v>0</v>
      </c>
      <c r="N168" s="163">
        <v>0.71643999999999997</v>
      </c>
      <c r="O168" s="163">
        <f>ROUND(E168*N168,5)</f>
        <v>798.14998000000003</v>
      </c>
      <c r="P168" s="163">
        <v>0</v>
      </c>
      <c r="Q168" s="163">
        <f>ROUND(E168*P168,5)</f>
        <v>0</v>
      </c>
      <c r="R168" s="163"/>
      <c r="S168" s="163"/>
      <c r="T168" s="164">
        <v>7.2999999999999995E-2</v>
      </c>
      <c r="U168" s="163">
        <f>ROUND(E168*T168,2)</f>
        <v>81.33</v>
      </c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 t="s">
        <v>102</v>
      </c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ht="30.6" outlineLevel="1" x14ac:dyDescent="0.25">
      <c r="A169" s="154"/>
      <c r="B169" s="160"/>
      <c r="C169" s="201" t="s">
        <v>236</v>
      </c>
      <c r="D169" s="165"/>
      <c r="E169" s="173"/>
      <c r="F169" s="178"/>
      <c r="G169" s="178"/>
      <c r="H169" s="178"/>
      <c r="I169" s="178"/>
      <c r="J169" s="178"/>
      <c r="K169" s="178"/>
      <c r="L169" s="178"/>
      <c r="M169" s="178"/>
      <c r="N169" s="163"/>
      <c r="O169" s="163"/>
      <c r="P169" s="163"/>
      <c r="Q169" s="163"/>
      <c r="R169" s="163"/>
      <c r="S169" s="163"/>
      <c r="T169" s="164"/>
      <c r="U169" s="16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104</v>
      </c>
      <c r="AF169" s="153">
        <v>0</v>
      </c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5">
      <c r="A170" s="154"/>
      <c r="B170" s="160"/>
      <c r="C170" s="201" t="s">
        <v>103</v>
      </c>
      <c r="D170" s="165"/>
      <c r="E170" s="173"/>
      <c r="F170" s="178"/>
      <c r="G170" s="178"/>
      <c r="H170" s="178"/>
      <c r="I170" s="178"/>
      <c r="J170" s="178"/>
      <c r="K170" s="178"/>
      <c r="L170" s="178"/>
      <c r="M170" s="178"/>
      <c r="N170" s="163"/>
      <c r="O170" s="163"/>
      <c r="P170" s="163"/>
      <c r="Q170" s="163"/>
      <c r="R170" s="163"/>
      <c r="S170" s="163"/>
      <c r="T170" s="164"/>
      <c r="U170" s="16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 t="s">
        <v>104</v>
      </c>
      <c r="AF170" s="153">
        <v>0</v>
      </c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5">
      <c r="A171" s="154"/>
      <c r="B171" s="160"/>
      <c r="C171" s="201" t="s">
        <v>147</v>
      </c>
      <c r="D171" s="165"/>
      <c r="E171" s="173"/>
      <c r="F171" s="178"/>
      <c r="G171" s="178"/>
      <c r="H171" s="178"/>
      <c r="I171" s="178"/>
      <c r="J171" s="178"/>
      <c r="K171" s="178"/>
      <c r="L171" s="178"/>
      <c r="M171" s="178"/>
      <c r="N171" s="163"/>
      <c r="O171" s="163"/>
      <c r="P171" s="163"/>
      <c r="Q171" s="163"/>
      <c r="R171" s="163"/>
      <c r="S171" s="163"/>
      <c r="T171" s="164"/>
      <c r="U171" s="16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104</v>
      </c>
      <c r="AF171" s="153">
        <v>0</v>
      </c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5">
      <c r="A172" s="154"/>
      <c r="B172" s="160"/>
      <c r="C172" s="201" t="s">
        <v>105</v>
      </c>
      <c r="D172" s="165"/>
      <c r="E172" s="173"/>
      <c r="F172" s="178"/>
      <c r="G172" s="178"/>
      <c r="H172" s="178"/>
      <c r="I172" s="178"/>
      <c r="J172" s="178"/>
      <c r="K172" s="178"/>
      <c r="L172" s="178"/>
      <c r="M172" s="178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104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5">
      <c r="A173" s="154"/>
      <c r="B173" s="160"/>
      <c r="C173" s="201" t="s">
        <v>211</v>
      </c>
      <c r="D173" s="165"/>
      <c r="E173" s="173">
        <v>741</v>
      </c>
      <c r="F173" s="178"/>
      <c r="G173" s="178"/>
      <c r="H173" s="178"/>
      <c r="I173" s="178"/>
      <c r="J173" s="178"/>
      <c r="K173" s="178"/>
      <c r="L173" s="178"/>
      <c r="M173" s="178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104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5">
      <c r="A174" s="154"/>
      <c r="B174" s="160"/>
      <c r="C174" s="202" t="s">
        <v>108</v>
      </c>
      <c r="D174" s="166"/>
      <c r="E174" s="174">
        <v>741</v>
      </c>
      <c r="F174" s="178"/>
      <c r="G174" s="178"/>
      <c r="H174" s="178"/>
      <c r="I174" s="178"/>
      <c r="J174" s="178"/>
      <c r="K174" s="178"/>
      <c r="L174" s="178"/>
      <c r="M174" s="178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104</v>
      </c>
      <c r="AF174" s="153">
        <v>1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5">
      <c r="A175" s="154"/>
      <c r="B175" s="160"/>
      <c r="C175" s="201" t="s">
        <v>139</v>
      </c>
      <c r="D175" s="165"/>
      <c r="E175" s="173"/>
      <c r="F175" s="178"/>
      <c r="G175" s="178"/>
      <c r="H175" s="178"/>
      <c r="I175" s="178"/>
      <c r="J175" s="178"/>
      <c r="K175" s="178"/>
      <c r="L175" s="178"/>
      <c r="M175" s="178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104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5">
      <c r="A176" s="154"/>
      <c r="B176" s="160"/>
      <c r="C176" s="201" t="s">
        <v>212</v>
      </c>
      <c r="D176" s="165"/>
      <c r="E176" s="173">
        <v>373.05</v>
      </c>
      <c r="F176" s="178"/>
      <c r="G176" s="178"/>
      <c r="H176" s="178"/>
      <c r="I176" s="178"/>
      <c r="J176" s="178"/>
      <c r="K176" s="178"/>
      <c r="L176" s="178"/>
      <c r="M176" s="178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104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5">
      <c r="A177" s="154"/>
      <c r="B177" s="160"/>
      <c r="C177" s="202" t="s">
        <v>108</v>
      </c>
      <c r="D177" s="166"/>
      <c r="E177" s="174">
        <v>373.05</v>
      </c>
      <c r="F177" s="178"/>
      <c r="G177" s="178"/>
      <c r="H177" s="178"/>
      <c r="I177" s="178"/>
      <c r="J177" s="178"/>
      <c r="K177" s="178"/>
      <c r="L177" s="178"/>
      <c r="M177" s="178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104</v>
      </c>
      <c r="AF177" s="153">
        <v>1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5">
      <c r="A178" s="154">
        <v>30</v>
      </c>
      <c r="B178" s="160" t="s">
        <v>237</v>
      </c>
      <c r="C178" s="200" t="s">
        <v>238</v>
      </c>
      <c r="D178" s="162" t="s">
        <v>101</v>
      </c>
      <c r="E178" s="172">
        <v>11.15</v>
      </c>
      <c r="F178" s="284">
        <f>H178+J178</f>
        <v>0</v>
      </c>
      <c r="G178" s="178">
        <f>ROUND(E178*F178,2)</f>
        <v>0</v>
      </c>
      <c r="H178" s="179"/>
      <c r="I178" s="178">
        <f>ROUND(E178*H178,2)</f>
        <v>0</v>
      </c>
      <c r="J178" s="179"/>
      <c r="K178" s="178">
        <f>ROUND(E178*J178,2)</f>
        <v>0</v>
      </c>
      <c r="L178" s="178">
        <v>21</v>
      </c>
      <c r="M178" s="178">
        <f>G178*(1+L178/100)</f>
        <v>0</v>
      </c>
      <c r="N178" s="163">
        <v>0.441</v>
      </c>
      <c r="O178" s="163">
        <f>ROUND(E178*N178,5)</f>
        <v>4.9171500000000004</v>
      </c>
      <c r="P178" s="163">
        <v>0</v>
      </c>
      <c r="Q178" s="163">
        <f>ROUND(E178*P178,5)</f>
        <v>0</v>
      </c>
      <c r="R178" s="163"/>
      <c r="S178" s="163"/>
      <c r="T178" s="164">
        <v>2.9000000000000001E-2</v>
      </c>
      <c r="U178" s="163">
        <f>ROUND(E178*T178,2)</f>
        <v>0.32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102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outlineLevel="1" x14ac:dyDescent="0.25">
      <c r="A179" s="154"/>
      <c r="B179" s="160"/>
      <c r="C179" s="201" t="s">
        <v>239</v>
      </c>
      <c r="D179" s="165"/>
      <c r="E179" s="173">
        <v>11.15</v>
      </c>
      <c r="F179" s="178"/>
      <c r="G179" s="178"/>
      <c r="H179" s="178"/>
      <c r="I179" s="178"/>
      <c r="J179" s="178"/>
      <c r="K179" s="178"/>
      <c r="L179" s="178"/>
      <c r="M179" s="178"/>
      <c r="N179" s="163"/>
      <c r="O179" s="163"/>
      <c r="P179" s="163"/>
      <c r="Q179" s="163"/>
      <c r="R179" s="163"/>
      <c r="S179" s="163"/>
      <c r="T179" s="164"/>
      <c r="U179" s="16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 t="s">
        <v>104</v>
      </c>
      <c r="AF179" s="153">
        <v>0</v>
      </c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outlineLevel="1" x14ac:dyDescent="0.25">
      <c r="A180" s="154">
        <v>31</v>
      </c>
      <c r="B180" s="160" t="s">
        <v>240</v>
      </c>
      <c r="C180" s="200" t="s">
        <v>241</v>
      </c>
      <c r="D180" s="162" t="s">
        <v>101</v>
      </c>
      <c r="E180" s="172">
        <v>1114.05</v>
      </c>
      <c r="F180" s="284">
        <f>H180+J180</f>
        <v>0</v>
      </c>
      <c r="G180" s="178">
        <f>ROUND(E180*F180,2)</f>
        <v>0</v>
      </c>
      <c r="H180" s="179"/>
      <c r="I180" s="178">
        <f>ROUND(E180*H180,2)</f>
        <v>0</v>
      </c>
      <c r="J180" s="179"/>
      <c r="K180" s="178">
        <f>ROUND(E180*J180,2)</f>
        <v>0</v>
      </c>
      <c r="L180" s="178">
        <v>21</v>
      </c>
      <c r="M180" s="178">
        <f>G180*(1+L180/100)</f>
        <v>0</v>
      </c>
      <c r="N180" s="163">
        <v>0.46305000000000002</v>
      </c>
      <c r="O180" s="163">
        <f>ROUND(E180*N180,5)</f>
        <v>515.86085000000003</v>
      </c>
      <c r="P180" s="163">
        <v>0</v>
      </c>
      <c r="Q180" s="163">
        <f>ROUND(E180*P180,5)</f>
        <v>0</v>
      </c>
      <c r="R180" s="163"/>
      <c r="S180" s="163"/>
      <c r="T180" s="164">
        <v>2.9000000000000001E-2</v>
      </c>
      <c r="U180" s="163">
        <f>ROUND(E180*T180,2)</f>
        <v>32.31</v>
      </c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102</v>
      </c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5">
      <c r="A181" s="154"/>
      <c r="B181" s="160"/>
      <c r="C181" s="201" t="s">
        <v>135</v>
      </c>
      <c r="D181" s="165"/>
      <c r="E181" s="173"/>
      <c r="F181" s="178"/>
      <c r="G181" s="178"/>
      <c r="H181" s="178"/>
      <c r="I181" s="178"/>
      <c r="J181" s="178"/>
      <c r="K181" s="178"/>
      <c r="L181" s="178"/>
      <c r="M181" s="178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104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5">
      <c r="A182" s="154"/>
      <c r="B182" s="160"/>
      <c r="C182" s="201" t="s">
        <v>136</v>
      </c>
      <c r="D182" s="165"/>
      <c r="E182" s="173"/>
      <c r="F182" s="178"/>
      <c r="G182" s="178"/>
      <c r="H182" s="178"/>
      <c r="I182" s="178"/>
      <c r="J182" s="178"/>
      <c r="K182" s="178"/>
      <c r="L182" s="178"/>
      <c r="M182" s="178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104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5">
      <c r="A183" s="154"/>
      <c r="B183" s="160"/>
      <c r="C183" s="201" t="s">
        <v>242</v>
      </c>
      <c r="D183" s="165"/>
      <c r="E183" s="173"/>
      <c r="F183" s="178"/>
      <c r="G183" s="178"/>
      <c r="H183" s="178"/>
      <c r="I183" s="178"/>
      <c r="J183" s="178"/>
      <c r="K183" s="178"/>
      <c r="L183" s="178"/>
      <c r="M183" s="178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104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5">
      <c r="A184" s="154"/>
      <c r="B184" s="160"/>
      <c r="C184" s="201" t="s">
        <v>105</v>
      </c>
      <c r="D184" s="165"/>
      <c r="E184" s="173"/>
      <c r="F184" s="178"/>
      <c r="G184" s="178"/>
      <c r="H184" s="178"/>
      <c r="I184" s="178"/>
      <c r="J184" s="178"/>
      <c r="K184" s="178"/>
      <c r="L184" s="178"/>
      <c r="M184" s="178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104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5">
      <c r="A185" s="154"/>
      <c r="B185" s="160"/>
      <c r="C185" s="201" t="s">
        <v>211</v>
      </c>
      <c r="D185" s="165"/>
      <c r="E185" s="173">
        <v>741</v>
      </c>
      <c r="F185" s="178"/>
      <c r="G185" s="178"/>
      <c r="H185" s="178"/>
      <c r="I185" s="178"/>
      <c r="J185" s="178"/>
      <c r="K185" s="178"/>
      <c r="L185" s="178"/>
      <c r="M185" s="178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104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5">
      <c r="A186" s="154"/>
      <c r="B186" s="160"/>
      <c r="C186" s="202" t="s">
        <v>108</v>
      </c>
      <c r="D186" s="166"/>
      <c r="E186" s="174">
        <v>741</v>
      </c>
      <c r="F186" s="178"/>
      <c r="G186" s="178"/>
      <c r="H186" s="178"/>
      <c r="I186" s="178"/>
      <c r="J186" s="178"/>
      <c r="K186" s="178"/>
      <c r="L186" s="178"/>
      <c r="M186" s="178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104</v>
      </c>
      <c r="AF186" s="153">
        <v>1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5">
      <c r="A187" s="154"/>
      <c r="B187" s="160"/>
      <c r="C187" s="201" t="s">
        <v>139</v>
      </c>
      <c r="D187" s="165"/>
      <c r="E187" s="173"/>
      <c r="F187" s="178"/>
      <c r="G187" s="178"/>
      <c r="H187" s="178"/>
      <c r="I187" s="178"/>
      <c r="J187" s="178"/>
      <c r="K187" s="178"/>
      <c r="L187" s="178"/>
      <c r="M187" s="178"/>
      <c r="N187" s="163"/>
      <c r="O187" s="163"/>
      <c r="P187" s="163"/>
      <c r="Q187" s="163"/>
      <c r="R187" s="163"/>
      <c r="S187" s="163"/>
      <c r="T187" s="164"/>
      <c r="U187" s="16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104</v>
      </c>
      <c r="AF187" s="153">
        <v>0</v>
      </c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5">
      <c r="A188" s="154"/>
      <c r="B188" s="160"/>
      <c r="C188" s="201" t="s">
        <v>212</v>
      </c>
      <c r="D188" s="165"/>
      <c r="E188" s="173">
        <v>373.05</v>
      </c>
      <c r="F188" s="178"/>
      <c r="G188" s="178"/>
      <c r="H188" s="178"/>
      <c r="I188" s="178"/>
      <c r="J188" s="178"/>
      <c r="K188" s="178"/>
      <c r="L188" s="178"/>
      <c r="M188" s="178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104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5">
      <c r="A189" s="154"/>
      <c r="B189" s="160"/>
      <c r="C189" s="202" t="s">
        <v>108</v>
      </c>
      <c r="D189" s="166"/>
      <c r="E189" s="174">
        <v>373.05</v>
      </c>
      <c r="F189" s="178"/>
      <c r="G189" s="178"/>
      <c r="H189" s="178"/>
      <c r="I189" s="178"/>
      <c r="J189" s="178"/>
      <c r="K189" s="178"/>
      <c r="L189" s="178"/>
      <c r="M189" s="178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104</v>
      </c>
      <c r="AF189" s="153">
        <v>1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5">
      <c r="A190" s="154">
        <v>32</v>
      </c>
      <c r="B190" s="160" t="s">
        <v>243</v>
      </c>
      <c r="C190" s="200" t="s">
        <v>244</v>
      </c>
      <c r="D190" s="162" t="s">
        <v>101</v>
      </c>
      <c r="E190" s="172">
        <v>741</v>
      </c>
      <c r="F190" s="284">
        <f>H190+J190</f>
        <v>0</v>
      </c>
      <c r="G190" s="178">
        <f>ROUND(E190*F190,2)</f>
        <v>0</v>
      </c>
      <c r="H190" s="179"/>
      <c r="I190" s="178">
        <f>ROUND(E190*H190,2)</f>
        <v>0</v>
      </c>
      <c r="J190" s="179"/>
      <c r="K190" s="178">
        <f>ROUND(E190*J190,2)</f>
        <v>0</v>
      </c>
      <c r="L190" s="178">
        <v>21</v>
      </c>
      <c r="M190" s="178">
        <f>G190*(1+L190/100)</f>
        <v>0</v>
      </c>
      <c r="N190" s="163">
        <v>0.18462999999999999</v>
      </c>
      <c r="O190" s="163">
        <f>ROUND(E190*N190,5)</f>
        <v>136.81083000000001</v>
      </c>
      <c r="P190" s="163">
        <v>0</v>
      </c>
      <c r="Q190" s="163">
        <f>ROUND(E190*P190,5)</f>
        <v>0</v>
      </c>
      <c r="R190" s="163"/>
      <c r="S190" s="163"/>
      <c r="T190" s="164">
        <v>6.4000000000000001E-2</v>
      </c>
      <c r="U190" s="163">
        <f>ROUND(E190*T190,2)</f>
        <v>47.42</v>
      </c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102</v>
      </c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5">
      <c r="A191" s="154"/>
      <c r="B191" s="160"/>
      <c r="C191" s="201" t="s">
        <v>135</v>
      </c>
      <c r="D191" s="165"/>
      <c r="E191" s="173"/>
      <c r="F191" s="178"/>
      <c r="G191" s="178"/>
      <c r="H191" s="178"/>
      <c r="I191" s="178"/>
      <c r="J191" s="178"/>
      <c r="K191" s="178"/>
      <c r="L191" s="178"/>
      <c r="M191" s="178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104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5">
      <c r="A192" s="154"/>
      <c r="B192" s="160"/>
      <c r="C192" s="201" t="s">
        <v>245</v>
      </c>
      <c r="D192" s="165"/>
      <c r="E192" s="173"/>
      <c r="F192" s="178"/>
      <c r="G192" s="178"/>
      <c r="H192" s="178"/>
      <c r="I192" s="178"/>
      <c r="J192" s="178"/>
      <c r="K192" s="178"/>
      <c r="L192" s="178"/>
      <c r="M192" s="178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104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5">
      <c r="A193" s="154"/>
      <c r="B193" s="160"/>
      <c r="C193" s="201" t="s">
        <v>211</v>
      </c>
      <c r="D193" s="165"/>
      <c r="E193" s="173">
        <v>741</v>
      </c>
      <c r="F193" s="178"/>
      <c r="G193" s="178"/>
      <c r="H193" s="178"/>
      <c r="I193" s="178"/>
      <c r="J193" s="178"/>
      <c r="K193" s="178"/>
      <c r="L193" s="178"/>
      <c r="M193" s="178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104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5">
      <c r="A194" s="154"/>
      <c r="B194" s="160"/>
      <c r="C194" s="202" t="s">
        <v>108</v>
      </c>
      <c r="D194" s="166"/>
      <c r="E194" s="174">
        <v>741</v>
      </c>
      <c r="F194" s="178"/>
      <c r="G194" s="178"/>
      <c r="H194" s="178"/>
      <c r="I194" s="178"/>
      <c r="J194" s="178"/>
      <c r="K194" s="178"/>
      <c r="L194" s="178"/>
      <c r="M194" s="178"/>
      <c r="N194" s="163"/>
      <c r="O194" s="163"/>
      <c r="P194" s="163"/>
      <c r="Q194" s="163"/>
      <c r="R194" s="163"/>
      <c r="S194" s="163"/>
      <c r="T194" s="164"/>
      <c r="U194" s="16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104</v>
      </c>
      <c r="AF194" s="153">
        <v>1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5">
      <c r="A195" s="154">
        <v>33</v>
      </c>
      <c r="B195" s="160" t="s">
        <v>246</v>
      </c>
      <c r="C195" s="200" t="s">
        <v>247</v>
      </c>
      <c r="D195" s="162" t="s">
        <v>101</v>
      </c>
      <c r="E195" s="172">
        <v>741</v>
      </c>
      <c r="F195" s="284">
        <f>H195+J195</f>
        <v>0</v>
      </c>
      <c r="G195" s="178">
        <f>ROUND(E195*F195,2)</f>
        <v>0</v>
      </c>
      <c r="H195" s="179"/>
      <c r="I195" s="178">
        <f>ROUND(E195*H195,2)</f>
        <v>0</v>
      </c>
      <c r="J195" s="179"/>
      <c r="K195" s="178">
        <f>ROUND(E195*J195,2)</f>
        <v>0</v>
      </c>
      <c r="L195" s="178">
        <v>21</v>
      </c>
      <c r="M195" s="178">
        <f>G195*(1+L195/100)</f>
        <v>0</v>
      </c>
      <c r="N195" s="163">
        <v>0.35759999999999997</v>
      </c>
      <c r="O195" s="163">
        <f>ROUND(E195*N195,5)</f>
        <v>264.98160000000001</v>
      </c>
      <c r="P195" s="163">
        <v>0</v>
      </c>
      <c r="Q195" s="163">
        <f>ROUND(E195*P195,5)</f>
        <v>0</v>
      </c>
      <c r="R195" s="163"/>
      <c r="S195" s="163"/>
      <c r="T195" s="164">
        <v>2.5999999999999999E-2</v>
      </c>
      <c r="U195" s="163">
        <f>ROUND(E195*T195,2)</f>
        <v>19.27</v>
      </c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102</v>
      </c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outlineLevel="1" x14ac:dyDescent="0.25">
      <c r="A196" s="154"/>
      <c r="B196" s="160"/>
      <c r="C196" s="201" t="s">
        <v>135</v>
      </c>
      <c r="D196" s="165"/>
      <c r="E196" s="173"/>
      <c r="F196" s="178"/>
      <c r="G196" s="178"/>
      <c r="H196" s="178"/>
      <c r="I196" s="178"/>
      <c r="J196" s="178"/>
      <c r="K196" s="178"/>
      <c r="L196" s="178"/>
      <c r="M196" s="178"/>
      <c r="N196" s="163"/>
      <c r="O196" s="163"/>
      <c r="P196" s="163"/>
      <c r="Q196" s="163"/>
      <c r="R196" s="163"/>
      <c r="S196" s="163"/>
      <c r="T196" s="164"/>
      <c r="U196" s="16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104</v>
      </c>
      <c r="AF196" s="153">
        <v>0</v>
      </c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5">
      <c r="A197" s="154"/>
      <c r="B197" s="160"/>
      <c r="C197" s="201" t="s">
        <v>245</v>
      </c>
      <c r="D197" s="165"/>
      <c r="E197" s="173"/>
      <c r="F197" s="178"/>
      <c r="G197" s="178"/>
      <c r="H197" s="178"/>
      <c r="I197" s="178"/>
      <c r="J197" s="178"/>
      <c r="K197" s="178"/>
      <c r="L197" s="178"/>
      <c r="M197" s="178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104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5">
      <c r="A198" s="154"/>
      <c r="B198" s="160"/>
      <c r="C198" s="201" t="s">
        <v>211</v>
      </c>
      <c r="D198" s="165"/>
      <c r="E198" s="173">
        <v>741</v>
      </c>
      <c r="F198" s="178"/>
      <c r="G198" s="178"/>
      <c r="H198" s="178"/>
      <c r="I198" s="178"/>
      <c r="J198" s="178"/>
      <c r="K198" s="178"/>
      <c r="L198" s="178"/>
      <c r="M198" s="178"/>
      <c r="N198" s="163"/>
      <c r="O198" s="163"/>
      <c r="P198" s="163"/>
      <c r="Q198" s="163"/>
      <c r="R198" s="163"/>
      <c r="S198" s="163"/>
      <c r="T198" s="164"/>
      <c r="U198" s="16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104</v>
      </c>
      <c r="AF198" s="153">
        <v>0</v>
      </c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5">
      <c r="A199" s="154"/>
      <c r="B199" s="160"/>
      <c r="C199" s="202" t="s">
        <v>108</v>
      </c>
      <c r="D199" s="166"/>
      <c r="E199" s="174">
        <v>741</v>
      </c>
      <c r="F199" s="178"/>
      <c r="G199" s="178"/>
      <c r="H199" s="178"/>
      <c r="I199" s="178"/>
      <c r="J199" s="178"/>
      <c r="K199" s="178"/>
      <c r="L199" s="178"/>
      <c r="M199" s="178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104</v>
      </c>
      <c r="AF199" s="153">
        <v>1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5">
      <c r="A200" s="154">
        <v>34</v>
      </c>
      <c r="B200" s="160" t="s">
        <v>248</v>
      </c>
      <c r="C200" s="200" t="s">
        <v>249</v>
      </c>
      <c r="D200" s="162" t="s">
        <v>101</v>
      </c>
      <c r="E200" s="172">
        <v>741</v>
      </c>
      <c r="F200" s="284">
        <f>H200+J200</f>
        <v>0</v>
      </c>
      <c r="G200" s="178">
        <f>ROUND(E200*F200,2)</f>
        <v>0</v>
      </c>
      <c r="H200" s="179"/>
      <c r="I200" s="178">
        <f>ROUND(E200*H200,2)</f>
        <v>0</v>
      </c>
      <c r="J200" s="179"/>
      <c r="K200" s="178">
        <f>ROUND(E200*J200,2)</f>
        <v>0</v>
      </c>
      <c r="L200" s="178">
        <v>21</v>
      </c>
      <c r="M200" s="178">
        <f>G200*(1+L200/100)</f>
        <v>0</v>
      </c>
      <c r="N200" s="163">
        <v>5.6100000000000004E-3</v>
      </c>
      <c r="O200" s="163">
        <f>ROUND(E200*N200,5)</f>
        <v>4.1570099999999996</v>
      </c>
      <c r="P200" s="163">
        <v>0</v>
      </c>
      <c r="Q200" s="163">
        <f>ROUND(E200*P200,5)</f>
        <v>0</v>
      </c>
      <c r="R200" s="163"/>
      <c r="S200" s="163"/>
      <c r="T200" s="164">
        <v>4.0000000000000001E-3</v>
      </c>
      <c r="U200" s="163">
        <f>ROUND(E200*T200,2)</f>
        <v>2.96</v>
      </c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102</v>
      </c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5">
      <c r="A201" s="154"/>
      <c r="B201" s="160"/>
      <c r="C201" s="201" t="s">
        <v>135</v>
      </c>
      <c r="D201" s="165"/>
      <c r="E201" s="173"/>
      <c r="F201" s="178"/>
      <c r="G201" s="178"/>
      <c r="H201" s="178"/>
      <c r="I201" s="178"/>
      <c r="J201" s="178"/>
      <c r="K201" s="178"/>
      <c r="L201" s="178"/>
      <c r="M201" s="178"/>
      <c r="N201" s="163"/>
      <c r="O201" s="163"/>
      <c r="P201" s="163"/>
      <c r="Q201" s="163"/>
      <c r="R201" s="163"/>
      <c r="S201" s="163"/>
      <c r="T201" s="164"/>
      <c r="U201" s="16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104</v>
      </c>
      <c r="AF201" s="153">
        <v>0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5">
      <c r="A202" s="154"/>
      <c r="B202" s="160"/>
      <c r="C202" s="201" t="s">
        <v>245</v>
      </c>
      <c r="D202" s="165"/>
      <c r="E202" s="173"/>
      <c r="F202" s="178"/>
      <c r="G202" s="178"/>
      <c r="H202" s="178"/>
      <c r="I202" s="178"/>
      <c r="J202" s="178"/>
      <c r="K202" s="178"/>
      <c r="L202" s="178"/>
      <c r="M202" s="178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104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5">
      <c r="A203" s="154"/>
      <c r="B203" s="160"/>
      <c r="C203" s="201" t="s">
        <v>211</v>
      </c>
      <c r="D203" s="165"/>
      <c r="E203" s="173">
        <v>741</v>
      </c>
      <c r="F203" s="178"/>
      <c r="G203" s="178"/>
      <c r="H203" s="178"/>
      <c r="I203" s="178"/>
      <c r="J203" s="178"/>
      <c r="K203" s="178"/>
      <c r="L203" s="178"/>
      <c r="M203" s="178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104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5">
      <c r="A204" s="154"/>
      <c r="B204" s="160"/>
      <c r="C204" s="202" t="s">
        <v>108</v>
      </c>
      <c r="D204" s="166"/>
      <c r="E204" s="174">
        <v>741</v>
      </c>
      <c r="F204" s="178"/>
      <c r="G204" s="178"/>
      <c r="H204" s="178"/>
      <c r="I204" s="178"/>
      <c r="J204" s="178"/>
      <c r="K204" s="178"/>
      <c r="L204" s="178"/>
      <c r="M204" s="178"/>
      <c r="N204" s="163"/>
      <c r="O204" s="163"/>
      <c r="P204" s="163"/>
      <c r="Q204" s="163"/>
      <c r="R204" s="163"/>
      <c r="S204" s="163"/>
      <c r="T204" s="164"/>
      <c r="U204" s="16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104</v>
      </c>
      <c r="AF204" s="153">
        <v>1</v>
      </c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5">
      <c r="A205" s="154">
        <v>35</v>
      </c>
      <c r="B205" s="160" t="s">
        <v>250</v>
      </c>
      <c r="C205" s="200" t="s">
        <v>251</v>
      </c>
      <c r="D205" s="162" t="s">
        <v>101</v>
      </c>
      <c r="E205" s="172">
        <v>741</v>
      </c>
      <c r="F205" s="284">
        <f>H205+J205</f>
        <v>0</v>
      </c>
      <c r="G205" s="178">
        <f>ROUND(E205*F205,2)</f>
        <v>0</v>
      </c>
      <c r="H205" s="179"/>
      <c r="I205" s="178">
        <f>ROUND(E205*H205,2)</f>
        <v>0</v>
      </c>
      <c r="J205" s="179"/>
      <c r="K205" s="178">
        <f>ROUND(E205*J205,2)</f>
        <v>0</v>
      </c>
      <c r="L205" s="178">
        <v>21</v>
      </c>
      <c r="M205" s="178">
        <f>G205*(1+L205/100)</f>
        <v>0</v>
      </c>
      <c r="N205" s="163">
        <v>6.0999999999999997E-4</v>
      </c>
      <c r="O205" s="163">
        <f>ROUND(E205*N205,5)</f>
        <v>0.45201000000000002</v>
      </c>
      <c r="P205" s="163">
        <v>0</v>
      </c>
      <c r="Q205" s="163">
        <f>ROUND(E205*P205,5)</f>
        <v>0</v>
      </c>
      <c r="R205" s="163"/>
      <c r="S205" s="163"/>
      <c r="T205" s="164">
        <v>2E-3</v>
      </c>
      <c r="U205" s="163">
        <f>ROUND(E205*T205,2)</f>
        <v>1.48</v>
      </c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102</v>
      </c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5">
      <c r="A206" s="154"/>
      <c r="B206" s="160"/>
      <c r="C206" s="201" t="s">
        <v>135</v>
      </c>
      <c r="D206" s="165"/>
      <c r="E206" s="173"/>
      <c r="F206" s="178"/>
      <c r="G206" s="178"/>
      <c r="H206" s="178"/>
      <c r="I206" s="178"/>
      <c r="J206" s="178"/>
      <c r="K206" s="178"/>
      <c r="L206" s="178"/>
      <c r="M206" s="178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104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5">
      <c r="A207" s="154"/>
      <c r="B207" s="160"/>
      <c r="C207" s="201" t="s">
        <v>245</v>
      </c>
      <c r="D207" s="165"/>
      <c r="E207" s="173"/>
      <c r="F207" s="178"/>
      <c r="G207" s="178"/>
      <c r="H207" s="178"/>
      <c r="I207" s="178"/>
      <c r="J207" s="178"/>
      <c r="K207" s="178"/>
      <c r="L207" s="178"/>
      <c r="M207" s="178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104</v>
      </c>
      <c r="AF207" s="153">
        <v>0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5">
      <c r="A208" s="154"/>
      <c r="B208" s="160"/>
      <c r="C208" s="201" t="s">
        <v>211</v>
      </c>
      <c r="D208" s="165"/>
      <c r="E208" s="173">
        <v>741</v>
      </c>
      <c r="F208" s="178"/>
      <c r="G208" s="178"/>
      <c r="H208" s="178"/>
      <c r="I208" s="178"/>
      <c r="J208" s="178"/>
      <c r="K208" s="178"/>
      <c r="L208" s="178"/>
      <c r="M208" s="178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104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5">
      <c r="A209" s="154"/>
      <c r="B209" s="160"/>
      <c r="C209" s="202" t="s">
        <v>108</v>
      </c>
      <c r="D209" s="166"/>
      <c r="E209" s="174">
        <v>741</v>
      </c>
      <c r="F209" s="178"/>
      <c r="G209" s="178"/>
      <c r="H209" s="178"/>
      <c r="I209" s="178"/>
      <c r="J209" s="178"/>
      <c r="K209" s="178"/>
      <c r="L209" s="178"/>
      <c r="M209" s="178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104</v>
      </c>
      <c r="AF209" s="153">
        <v>1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5">
      <c r="A210" s="154">
        <v>36</v>
      </c>
      <c r="B210" s="160" t="s">
        <v>252</v>
      </c>
      <c r="C210" s="200" t="s">
        <v>253</v>
      </c>
      <c r="D210" s="162" t="s">
        <v>101</v>
      </c>
      <c r="E210" s="172">
        <v>741</v>
      </c>
      <c r="F210" s="284">
        <f>H210+J210</f>
        <v>0</v>
      </c>
      <c r="G210" s="178">
        <f>ROUND(E210*F210,2)</f>
        <v>0</v>
      </c>
      <c r="H210" s="179"/>
      <c r="I210" s="178">
        <f>ROUND(E210*H210,2)</f>
        <v>0</v>
      </c>
      <c r="J210" s="179"/>
      <c r="K210" s="178">
        <f>ROUND(E210*J210,2)</f>
        <v>0</v>
      </c>
      <c r="L210" s="178">
        <v>21</v>
      </c>
      <c r="M210" s="178">
        <f>G210*(1+L210/100)</f>
        <v>0</v>
      </c>
      <c r="N210" s="163">
        <v>0.12966</v>
      </c>
      <c r="O210" s="163">
        <f>ROUND(E210*N210,5)</f>
        <v>96.078059999999994</v>
      </c>
      <c r="P210" s="163">
        <v>0</v>
      </c>
      <c r="Q210" s="163">
        <f>ROUND(E210*P210,5)</f>
        <v>0</v>
      </c>
      <c r="R210" s="163"/>
      <c r="S210" s="163"/>
      <c r="T210" s="164">
        <v>7.1999999999999995E-2</v>
      </c>
      <c r="U210" s="163">
        <f>ROUND(E210*T210,2)</f>
        <v>53.35</v>
      </c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102</v>
      </c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5">
      <c r="A211" s="154"/>
      <c r="B211" s="160"/>
      <c r="C211" s="201" t="s">
        <v>135</v>
      </c>
      <c r="D211" s="165"/>
      <c r="E211" s="173"/>
      <c r="F211" s="178"/>
      <c r="G211" s="178"/>
      <c r="H211" s="178"/>
      <c r="I211" s="178"/>
      <c r="J211" s="178"/>
      <c r="K211" s="178"/>
      <c r="L211" s="178"/>
      <c r="M211" s="178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104</v>
      </c>
      <c r="AF211" s="153">
        <v>0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5">
      <c r="A212" s="154"/>
      <c r="B212" s="160"/>
      <c r="C212" s="201" t="s">
        <v>137</v>
      </c>
      <c r="D212" s="165"/>
      <c r="E212" s="173"/>
      <c r="F212" s="178"/>
      <c r="G212" s="178"/>
      <c r="H212" s="178"/>
      <c r="I212" s="178"/>
      <c r="J212" s="178"/>
      <c r="K212" s="178"/>
      <c r="L212" s="178"/>
      <c r="M212" s="178"/>
      <c r="N212" s="163"/>
      <c r="O212" s="163"/>
      <c r="P212" s="163"/>
      <c r="Q212" s="163"/>
      <c r="R212" s="163"/>
      <c r="S212" s="163"/>
      <c r="T212" s="164"/>
      <c r="U212" s="16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104</v>
      </c>
      <c r="AF212" s="153">
        <v>0</v>
      </c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5">
      <c r="A213" s="154"/>
      <c r="B213" s="160"/>
      <c r="C213" s="201" t="s">
        <v>211</v>
      </c>
      <c r="D213" s="165"/>
      <c r="E213" s="173">
        <v>741</v>
      </c>
      <c r="F213" s="178"/>
      <c r="G213" s="178"/>
      <c r="H213" s="178"/>
      <c r="I213" s="178"/>
      <c r="J213" s="178"/>
      <c r="K213" s="178"/>
      <c r="L213" s="178"/>
      <c r="M213" s="178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104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5">
      <c r="A214" s="154"/>
      <c r="B214" s="160"/>
      <c r="C214" s="202" t="s">
        <v>108</v>
      </c>
      <c r="D214" s="166"/>
      <c r="E214" s="174">
        <v>741</v>
      </c>
      <c r="F214" s="178"/>
      <c r="G214" s="178"/>
      <c r="H214" s="178"/>
      <c r="I214" s="178"/>
      <c r="J214" s="178"/>
      <c r="K214" s="178"/>
      <c r="L214" s="178"/>
      <c r="M214" s="178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104</v>
      </c>
      <c r="AF214" s="153">
        <v>1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5">
      <c r="A215" s="154">
        <v>37</v>
      </c>
      <c r="B215" s="160" t="s">
        <v>254</v>
      </c>
      <c r="C215" s="200" t="s">
        <v>255</v>
      </c>
      <c r="D215" s="162" t="s">
        <v>101</v>
      </c>
      <c r="E215" s="172">
        <v>11.15</v>
      </c>
      <c r="F215" s="284">
        <f>H215+J215</f>
        <v>0</v>
      </c>
      <c r="G215" s="178">
        <f>ROUND(E215*F215,2)</f>
        <v>0</v>
      </c>
      <c r="H215" s="179"/>
      <c r="I215" s="178">
        <f>ROUND(E215*H215,2)</f>
        <v>0</v>
      </c>
      <c r="J215" s="179"/>
      <c r="K215" s="178">
        <f>ROUND(E215*J215,2)</f>
        <v>0</v>
      </c>
      <c r="L215" s="178">
        <v>21</v>
      </c>
      <c r="M215" s="178">
        <f>G215*(1+L215/100)</f>
        <v>0</v>
      </c>
      <c r="N215" s="163">
        <v>7.3899999999999993E-2</v>
      </c>
      <c r="O215" s="163">
        <f>ROUND(E215*N215,5)</f>
        <v>0.82399</v>
      </c>
      <c r="P215" s="163">
        <v>0</v>
      </c>
      <c r="Q215" s="163">
        <f>ROUND(E215*P215,5)</f>
        <v>0</v>
      </c>
      <c r="R215" s="163"/>
      <c r="S215" s="163"/>
      <c r="T215" s="164">
        <v>0.45200000000000001</v>
      </c>
      <c r="U215" s="163">
        <f>ROUND(E215*T215,2)</f>
        <v>5.04</v>
      </c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102</v>
      </c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5">
      <c r="A216" s="154"/>
      <c r="B216" s="160"/>
      <c r="C216" s="201" t="s">
        <v>103</v>
      </c>
      <c r="D216" s="165"/>
      <c r="E216" s="173"/>
      <c r="F216" s="178"/>
      <c r="G216" s="178"/>
      <c r="H216" s="178"/>
      <c r="I216" s="178"/>
      <c r="J216" s="178"/>
      <c r="K216" s="178"/>
      <c r="L216" s="178"/>
      <c r="M216" s="178"/>
      <c r="N216" s="163"/>
      <c r="O216" s="163"/>
      <c r="P216" s="163"/>
      <c r="Q216" s="163"/>
      <c r="R216" s="163"/>
      <c r="S216" s="163"/>
      <c r="T216" s="164"/>
      <c r="U216" s="16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104</v>
      </c>
      <c r="AF216" s="153">
        <v>0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5">
      <c r="A217" s="154"/>
      <c r="B217" s="160"/>
      <c r="C217" s="201" t="s">
        <v>137</v>
      </c>
      <c r="D217" s="165"/>
      <c r="E217" s="173"/>
      <c r="F217" s="178"/>
      <c r="G217" s="178"/>
      <c r="H217" s="178"/>
      <c r="I217" s="178"/>
      <c r="J217" s="178"/>
      <c r="K217" s="178"/>
      <c r="L217" s="178"/>
      <c r="M217" s="178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104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5">
      <c r="A218" s="154"/>
      <c r="B218" s="160"/>
      <c r="C218" s="201" t="s">
        <v>106</v>
      </c>
      <c r="D218" s="165"/>
      <c r="E218" s="173"/>
      <c r="F218" s="178"/>
      <c r="G218" s="178"/>
      <c r="H218" s="178"/>
      <c r="I218" s="178"/>
      <c r="J218" s="178"/>
      <c r="K218" s="178"/>
      <c r="L218" s="178"/>
      <c r="M218" s="178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104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5">
      <c r="A219" s="154"/>
      <c r="B219" s="160"/>
      <c r="C219" s="201" t="s">
        <v>256</v>
      </c>
      <c r="D219" s="165"/>
      <c r="E219" s="173"/>
      <c r="F219" s="178"/>
      <c r="G219" s="178"/>
      <c r="H219" s="178"/>
      <c r="I219" s="178"/>
      <c r="J219" s="178"/>
      <c r="K219" s="178"/>
      <c r="L219" s="178"/>
      <c r="M219" s="178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104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5">
      <c r="A220" s="154"/>
      <c r="B220" s="160"/>
      <c r="C220" s="201" t="s">
        <v>257</v>
      </c>
      <c r="D220" s="165"/>
      <c r="E220" s="173">
        <v>11.15</v>
      </c>
      <c r="F220" s="178"/>
      <c r="G220" s="178"/>
      <c r="H220" s="178"/>
      <c r="I220" s="178"/>
      <c r="J220" s="178"/>
      <c r="K220" s="178"/>
      <c r="L220" s="178"/>
      <c r="M220" s="178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104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outlineLevel="1" x14ac:dyDescent="0.25">
      <c r="A221" s="154"/>
      <c r="B221" s="160"/>
      <c r="C221" s="202" t="s">
        <v>108</v>
      </c>
      <c r="D221" s="166"/>
      <c r="E221" s="174">
        <v>11.15</v>
      </c>
      <c r="F221" s="178"/>
      <c r="G221" s="178"/>
      <c r="H221" s="178"/>
      <c r="I221" s="178"/>
      <c r="J221" s="178"/>
      <c r="K221" s="178"/>
      <c r="L221" s="178"/>
      <c r="M221" s="178"/>
      <c r="N221" s="163"/>
      <c r="O221" s="163"/>
      <c r="P221" s="163"/>
      <c r="Q221" s="163"/>
      <c r="R221" s="163"/>
      <c r="S221" s="163"/>
      <c r="T221" s="164"/>
      <c r="U221" s="16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104</v>
      </c>
      <c r="AF221" s="153">
        <v>1</v>
      </c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5">
      <c r="A222" s="154">
        <v>38</v>
      </c>
      <c r="B222" s="160" t="s">
        <v>258</v>
      </c>
      <c r="C222" s="200" t="s">
        <v>259</v>
      </c>
      <c r="D222" s="162" t="s">
        <v>117</v>
      </c>
      <c r="E222" s="172">
        <v>11.15</v>
      </c>
      <c r="F222" s="284">
        <f>H222+J222</f>
        <v>0</v>
      </c>
      <c r="G222" s="178">
        <f>ROUND(E222*F222,2)</f>
        <v>0</v>
      </c>
      <c r="H222" s="179"/>
      <c r="I222" s="178">
        <f>ROUND(E222*H222,2)</f>
        <v>0</v>
      </c>
      <c r="J222" s="179"/>
      <c r="K222" s="178">
        <f>ROUND(E222*J222,2)</f>
        <v>0</v>
      </c>
      <c r="L222" s="178">
        <v>21</v>
      </c>
      <c r="M222" s="178">
        <f>G222*(1+L222/100)</f>
        <v>0</v>
      </c>
      <c r="N222" s="163">
        <v>3.3E-4</v>
      </c>
      <c r="O222" s="163">
        <f>ROUND(E222*N222,5)</f>
        <v>3.6800000000000001E-3</v>
      </c>
      <c r="P222" s="163">
        <v>0</v>
      </c>
      <c r="Q222" s="163">
        <f>ROUND(E222*P222,5)</f>
        <v>0</v>
      </c>
      <c r="R222" s="163"/>
      <c r="S222" s="163"/>
      <c r="T222" s="164">
        <v>0.41</v>
      </c>
      <c r="U222" s="163">
        <f>ROUND(E222*T222,2)</f>
        <v>4.57</v>
      </c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102</v>
      </c>
      <c r="AF222" s="153"/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5">
      <c r="A223" s="154"/>
      <c r="B223" s="160"/>
      <c r="C223" s="201" t="s">
        <v>257</v>
      </c>
      <c r="D223" s="165"/>
      <c r="E223" s="173">
        <v>11.15</v>
      </c>
      <c r="F223" s="178"/>
      <c r="G223" s="178"/>
      <c r="H223" s="178"/>
      <c r="I223" s="178"/>
      <c r="J223" s="178"/>
      <c r="K223" s="178"/>
      <c r="L223" s="178"/>
      <c r="M223" s="178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104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5">
      <c r="A224" s="154">
        <v>39</v>
      </c>
      <c r="B224" s="160" t="s">
        <v>260</v>
      </c>
      <c r="C224" s="200" t="s">
        <v>261</v>
      </c>
      <c r="D224" s="162" t="s">
        <v>117</v>
      </c>
      <c r="E224" s="172">
        <v>6</v>
      </c>
      <c r="F224" s="284">
        <f>H224+J224</f>
        <v>0</v>
      </c>
      <c r="G224" s="178">
        <f>ROUND(E224*F224,2)</f>
        <v>0</v>
      </c>
      <c r="H224" s="179"/>
      <c r="I224" s="178">
        <f>ROUND(E224*H224,2)</f>
        <v>0</v>
      </c>
      <c r="J224" s="179"/>
      <c r="K224" s="178">
        <f>ROUND(E224*J224,2)</f>
        <v>0</v>
      </c>
      <c r="L224" s="178">
        <v>21</v>
      </c>
      <c r="M224" s="178">
        <f>G224*(1+L224/100)</f>
        <v>0</v>
      </c>
      <c r="N224" s="163">
        <v>0.188</v>
      </c>
      <c r="O224" s="163">
        <f>ROUND(E224*N224,5)</f>
        <v>1.1279999999999999</v>
      </c>
      <c r="P224" s="163">
        <v>0</v>
      </c>
      <c r="Q224" s="163">
        <f>ROUND(E224*P224,5)</f>
        <v>0</v>
      </c>
      <c r="R224" s="163"/>
      <c r="S224" s="163"/>
      <c r="T224" s="164">
        <v>0.27200000000000002</v>
      </c>
      <c r="U224" s="163">
        <f>ROUND(E224*T224,2)</f>
        <v>1.63</v>
      </c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102</v>
      </c>
      <c r="AF224" s="153"/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5">
      <c r="A225" s="154"/>
      <c r="B225" s="160"/>
      <c r="C225" s="201" t="s">
        <v>262</v>
      </c>
      <c r="D225" s="165"/>
      <c r="E225" s="173"/>
      <c r="F225" s="178"/>
      <c r="G225" s="178"/>
      <c r="H225" s="178"/>
      <c r="I225" s="178"/>
      <c r="J225" s="178"/>
      <c r="K225" s="178"/>
      <c r="L225" s="178"/>
      <c r="M225" s="178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104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5">
      <c r="A226" s="154"/>
      <c r="B226" s="160"/>
      <c r="C226" s="201" t="s">
        <v>263</v>
      </c>
      <c r="D226" s="165"/>
      <c r="E226" s="173">
        <v>6</v>
      </c>
      <c r="F226" s="178"/>
      <c r="G226" s="178"/>
      <c r="H226" s="178"/>
      <c r="I226" s="178"/>
      <c r="J226" s="178"/>
      <c r="K226" s="178"/>
      <c r="L226" s="178"/>
      <c r="M226" s="178"/>
      <c r="N226" s="163"/>
      <c r="O226" s="163"/>
      <c r="P226" s="163"/>
      <c r="Q226" s="163"/>
      <c r="R226" s="163"/>
      <c r="S226" s="163"/>
      <c r="T226" s="164"/>
      <c r="U226" s="16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104</v>
      </c>
      <c r="AF226" s="153">
        <v>0</v>
      </c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5">
      <c r="A227" s="154">
        <v>40</v>
      </c>
      <c r="B227" s="160" t="s">
        <v>264</v>
      </c>
      <c r="C227" s="200" t="s">
        <v>265</v>
      </c>
      <c r="D227" s="162" t="s">
        <v>266</v>
      </c>
      <c r="E227" s="172">
        <v>6.06</v>
      </c>
      <c r="F227" s="284">
        <f>H227+J227</f>
        <v>0</v>
      </c>
      <c r="G227" s="178">
        <f>ROUND(E227*F227,2)</f>
        <v>0</v>
      </c>
      <c r="H227" s="179"/>
      <c r="I227" s="178">
        <f>ROUND(E227*H227,2)</f>
        <v>0</v>
      </c>
      <c r="J227" s="179"/>
      <c r="K227" s="178">
        <f>ROUND(E227*J227,2)</f>
        <v>0</v>
      </c>
      <c r="L227" s="178">
        <v>21</v>
      </c>
      <c r="M227" s="178">
        <f>G227*(1+L227/100)</f>
        <v>0</v>
      </c>
      <c r="N227" s="163">
        <v>0.06</v>
      </c>
      <c r="O227" s="163">
        <f>ROUND(E227*N227,5)</f>
        <v>0.36359999999999998</v>
      </c>
      <c r="P227" s="163">
        <v>0</v>
      </c>
      <c r="Q227" s="163">
        <f>ROUND(E227*P227,5)</f>
        <v>0</v>
      </c>
      <c r="R227" s="163"/>
      <c r="S227" s="163"/>
      <c r="T227" s="164">
        <v>0</v>
      </c>
      <c r="U227" s="163">
        <f>ROUND(E227*T227,2)</f>
        <v>0</v>
      </c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229</v>
      </c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5">
      <c r="A228" s="154"/>
      <c r="B228" s="160"/>
      <c r="C228" s="201" t="s">
        <v>263</v>
      </c>
      <c r="D228" s="165"/>
      <c r="E228" s="173">
        <v>6</v>
      </c>
      <c r="F228" s="178"/>
      <c r="G228" s="178"/>
      <c r="H228" s="178"/>
      <c r="I228" s="178"/>
      <c r="J228" s="178"/>
      <c r="K228" s="178"/>
      <c r="L228" s="178"/>
      <c r="M228" s="178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104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5">
      <c r="A229" s="154"/>
      <c r="B229" s="160"/>
      <c r="C229" s="201" t="s">
        <v>267</v>
      </c>
      <c r="D229" s="165"/>
      <c r="E229" s="173">
        <v>0.06</v>
      </c>
      <c r="F229" s="178"/>
      <c r="G229" s="178"/>
      <c r="H229" s="178"/>
      <c r="I229" s="178"/>
      <c r="J229" s="178"/>
      <c r="K229" s="178"/>
      <c r="L229" s="178"/>
      <c r="M229" s="178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104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5">
      <c r="A230" s="154">
        <v>41</v>
      </c>
      <c r="B230" s="160" t="s">
        <v>260</v>
      </c>
      <c r="C230" s="200" t="s">
        <v>261</v>
      </c>
      <c r="D230" s="162" t="s">
        <v>117</v>
      </c>
      <c r="E230" s="172">
        <v>497.4</v>
      </c>
      <c r="F230" s="284">
        <f>H230+J230</f>
        <v>0</v>
      </c>
      <c r="G230" s="178">
        <f>ROUND(E230*F230,2)</f>
        <v>0</v>
      </c>
      <c r="H230" s="179"/>
      <c r="I230" s="178">
        <f>ROUND(E230*H230,2)</f>
        <v>0</v>
      </c>
      <c r="J230" s="179"/>
      <c r="K230" s="178">
        <f>ROUND(E230*J230,2)</f>
        <v>0</v>
      </c>
      <c r="L230" s="178">
        <v>21</v>
      </c>
      <c r="M230" s="178">
        <f>G230*(1+L230/100)</f>
        <v>0</v>
      </c>
      <c r="N230" s="163">
        <v>0.188</v>
      </c>
      <c r="O230" s="163">
        <f>ROUND(E230*N230,5)</f>
        <v>93.511200000000002</v>
      </c>
      <c r="P230" s="163">
        <v>0</v>
      </c>
      <c r="Q230" s="163">
        <f>ROUND(E230*P230,5)</f>
        <v>0</v>
      </c>
      <c r="R230" s="163"/>
      <c r="S230" s="163"/>
      <c r="T230" s="164">
        <v>0.27200000000000002</v>
      </c>
      <c r="U230" s="163">
        <f>ROUND(E230*T230,2)</f>
        <v>135.29</v>
      </c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102</v>
      </c>
      <c r="AF230" s="153"/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5">
      <c r="A231" s="154"/>
      <c r="B231" s="160"/>
      <c r="C231" s="201" t="s">
        <v>103</v>
      </c>
      <c r="D231" s="165"/>
      <c r="E231" s="173"/>
      <c r="F231" s="178"/>
      <c r="G231" s="178"/>
      <c r="H231" s="178"/>
      <c r="I231" s="178"/>
      <c r="J231" s="178"/>
      <c r="K231" s="178"/>
      <c r="L231" s="178"/>
      <c r="M231" s="178"/>
      <c r="N231" s="163"/>
      <c r="O231" s="163"/>
      <c r="P231" s="163"/>
      <c r="Q231" s="163"/>
      <c r="R231" s="163"/>
      <c r="S231" s="163"/>
      <c r="T231" s="164"/>
      <c r="U231" s="16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104</v>
      </c>
      <c r="AF231" s="153">
        <v>0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5">
      <c r="A232" s="154"/>
      <c r="B232" s="160"/>
      <c r="C232" s="201" t="s">
        <v>268</v>
      </c>
      <c r="D232" s="165"/>
      <c r="E232" s="173">
        <v>225.9</v>
      </c>
      <c r="F232" s="178"/>
      <c r="G232" s="178"/>
      <c r="H232" s="178"/>
      <c r="I232" s="178"/>
      <c r="J232" s="178"/>
      <c r="K232" s="178"/>
      <c r="L232" s="178"/>
      <c r="M232" s="178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104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5">
      <c r="A233" s="154"/>
      <c r="B233" s="160"/>
      <c r="C233" s="201" t="s">
        <v>223</v>
      </c>
      <c r="D233" s="165"/>
      <c r="E233" s="173">
        <v>271.5</v>
      </c>
      <c r="F233" s="178"/>
      <c r="G233" s="178"/>
      <c r="H233" s="178"/>
      <c r="I233" s="178"/>
      <c r="J233" s="178"/>
      <c r="K233" s="178"/>
      <c r="L233" s="178"/>
      <c r="M233" s="178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104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5">
      <c r="A234" s="154"/>
      <c r="B234" s="160"/>
      <c r="C234" s="202" t="s">
        <v>108</v>
      </c>
      <c r="D234" s="166"/>
      <c r="E234" s="174">
        <v>497.4</v>
      </c>
      <c r="F234" s="178"/>
      <c r="G234" s="178"/>
      <c r="H234" s="178"/>
      <c r="I234" s="178"/>
      <c r="J234" s="178"/>
      <c r="K234" s="178"/>
      <c r="L234" s="178"/>
      <c r="M234" s="178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104</v>
      </c>
      <c r="AF234" s="153">
        <v>1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5">
      <c r="A235" s="154">
        <v>42</v>
      </c>
      <c r="B235" s="160" t="s">
        <v>269</v>
      </c>
      <c r="C235" s="200" t="s">
        <v>270</v>
      </c>
      <c r="D235" s="162" t="s">
        <v>266</v>
      </c>
      <c r="E235" s="172">
        <v>342.99599999999998</v>
      </c>
      <c r="F235" s="284">
        <f>H235+J235</f>
        <v>0</v>
      </c>
      <c r="G235" s="178">
        <f>ROUND(E235*F235,2)</f>
        <v>0</v>
      </c>
      <c r="H235" s="179"/>
      <c r="I235" s="178">
        <f>ROUND(E235*H235,2)</f>
        <v>0</v>
      </c>
      <c r="J235" s="179"/>
      <c r="K235" s="178">
        <f>ROUND(E235*J235,2)</f>
        <v>0</v>
      </c>
      <c r="L235" s="178">
        <v>21</v>
      </c>
      <c r="M235" s="178">
        <f>G235*(1+L235/100)</f>
        <v>0</v>
      </c>
      <c r="N235" s="163">
        <v>8.1970000000000001E-2</v>
      </c>
      <c r="O235" s="163">
        <f>ROUND(E235*N235,5)</f>
        <v>28.115379999999998</v>
      </c>
      <c r="P235" s="163">
        <v>0</v>
      </c>
      <c r="Q235" s="163">
        <f>ROUND(E235*P235,5)</f>
        <v>0</v>
      </c>
      <c r="R235" s="163"/>
      <c r="S235" s="163"/>
      <c r="T235" s="164">
        <v>0</v>
      </c>
      <c r="U235" s="163">
        <f>ROUND(E235*T235,2)</f>
        <v>0</v>
      </c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229</v>
      </c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5">
      <c r="A236" s="154"/>
      <c r="B236" s="160"/>
      <c r="C236" s="201" t="s">
        <v>103</v>
      </c>
      <c r="D236" s="165"/>
      <c r="E236" s="173"/>
      <c r="F236" s="178"/>
      <c r="G236" s="178"/>
      <c r="H236" s="178"/>
      <c r="I236" s="178"/>
      <c r="J236" s="178"/>
      <c r="K236" s="178"/>
      <c r="L236" s="178"/>
      <c r="M236" s="178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104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5">
      <c r="A237" s="154"/>
      <c r="B237" s="160"/>
      <c r="C237" s="201" t="s">
        <v>271</v>
      </c>
      <c r="D237" s="165"/>
      <c r="E237" s="173">
        <v>497.4</v>
      </c>
      <c r="F237" s="178"/>
      <c r="G237" s="178"/>
      <c r="H237" s="178"/>
      <c r="I237" s="178"/>
      <c r="J237" s="178"/>
      <c r="K237" s="178"/>
      <c r="L237" s="178"/>
      <c r="M237" s="178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104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5">
      <c r="A238" s="154"/>
      <c r="B238" s="160"/>
      <c r="C238" s="201" t="s">
        <v>272</v>
      </c>
      <c r="D238" s="165"/>
      <c r="E238" s="173"/>
      <c r="F238" s="178"/>
      <c r="G238" s="178"/>
      <c r="H238" s="178"/>
      <c r="I238" s="178"/>
      <c r="J238" s="178"/>
      <c r="K238" s="178"/>
      <c r="L238" s="178"/>
      <c r="M238" s="178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104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5">
      <c r="A239" s="154"/>
      <c r="B239" s="160"/>
      <c r="C239" s="201" t="s">
        <v>273</v>
      </c>
      <c r="D239" s="165"/>
      <c r="E239" s="173">
        <v>-130.80000000000001</v>
      </c>
      <c r="F239" s="178"/>
      <c r="G239" s="178"/>
      <c r="H239" s="178"/>
      <c r="I239" s="178"/>
      <c r="J239" s="178"/>
      <c r="K239" s="178"/>
      <c r="L239" s="178"/>
      <c r="M239" s="178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104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5">
      <c r="A240" s="154"/>
      <c r="B240" s="160"/>
      <c r="C240" s="201" t="s">
        <v>274</v>
      </c>
      <c r="D240" s="165"/>
      <c r="E240" s="173">
        <v>-15</v>
      </c>
      <c r="F240" s="178"/>
      <c r="G240" s="178"/>
      <c r="H240" s="178"/>
      <c r="I240" s="178"/>
      <c r="J240" s="178"/>
      <c r="K240" s="178"/>
      <c r="L240" s="178"/>
      <c r="M240" s="178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104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5">
      <c r="A241" s="154"/>
      <c r="B241" s="160"/>
      <c r="C241" s="201" t="s">
        <v>275</v>
      </c>
      <c r="D241" s="165"/>
      <c r="E241" s="173">
        <v>-12</v>
      </c>
      <c r="F241" s="178"/>
      <c r="G241" s="178"/>
      <c r="H241" s="178"/>
      <c r="I241" s="178"/>
      <c r="J241" s="178"/>
      <c r="K241" s="178"/>
      <c r="L241" s="178"/>
      <c r="M241" s="178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104</v>
      </c>
      <c r="AF241" s="153">
        <v>0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5">
      <c r="A242" s="154"/>
      <c r="B242" s="160"/>
      <c r="C242" s="202" t="s">
        <v>108</v>
      </c>
      <c r="D242" s="166"/>
      <c r="E242" s="174">
        <v>339.6</v>
      </c>
      <c r="F242" s="178"/>
      <c r="G242" s="178"/>
      <c r="H242" s="178"/>
      <c r="I242" s="178"/>
      <c r="J242" s="178"/>
      <c r="K242" s="178"/>
      <c r="L242" s="178"/>
      <c r="M242" s="178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104</v>
      </c>
      <c r="AF242" s="153">
        <v>1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5">
      <c r="A243" s="154"/>
      <c r="B243" s="160"/>
      <c r="C243" s="201" t="s">
        <v>276</v>
      </c>
      <c r="D243" s="165"/>
      <c r="E243" s="173">
        <v>3.3959999999999999</v>
      </c>
      <c r="F243" s="178"/>
      <c r="G243" s="178"/>
      <c r="H243" s="178"/>
      <c r="I243" s="178"/>
      <c r="J243" s="178"/>
      <c r="K243" s="178"/>
      <c r="L243" s="178"/>
      <c r="M243" s="178"/>
      <c r="N243" s="163"/>
      <c r="O243" s="163"/>
      <c r="P243" s="163"/>
      <c r="Q243" s="163"/>
      <c r="R243" s="163"/>
      <c r="S243" s="163"/>
      <c r="T243" s="164"/>
      <c r="U243" s="16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104</v>
      </c>
      <c r="AF243" s="153">
        <v>0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5">
      <c r="A244" s="154">
        <v>43</v>
      </c>
      <c r="B244" s="160" t="s">
        <v>277</v>
      </c>
      <c r="C244" s="200" t="s">
        <v>278</v>
      </c>
      <c r="D244" s="162" t="s">
        <v>266</v>
      </c>
      <c r="E244" s="172">
        <v>132.108</v>
      </c>
      <c r="F244" s="284">
        <f>H244+J244</f>
        <v>0</v>
      </c>
      <c r="G244" s="178">
        <f>ROUND(E244*F244,2)</f>
        <v>0</v>
      </c>
      <c r="H244" s="179"/>
      <c r="I244" s="178">
        <f>ROUND(E244*H244,2)</f>
        <v>0</v>
      </c>
      <c r="J244" s="179"/>
      <c r="K244" s="178">
        <f>ROUND(E244*J244,2)</f>
        <v>0</v>
      </c>
      <c r="L244" s="178">
        <v>21</v>
      </c>
      <c r="M244" s="178">
        <f>G244*(1+L244/100)</f>
        <v>0</v>
      </c>
      <c r="N244" s="163">
        <v>4.8300000000000003E-2</v>
      </c>
      <c r="O244" s="163">
        <f>ROUND(E244*N244,5)</f>
        <v>6.3808199999999999</v>
      </c>
      <c r="P244" s="163">
        <v>0</v>
      </c>
      <c r="Q244" s="163">
        <f>ROUND(E244*P244,5)</f>
        <v>0</v>
      </c>
      <c r="R244" s="163"/>
      <c r="S244" s="163"/>
      <c r="T244" s="164">
        <v>0</v>
      </c>
      <c r="U244" s="163">
        <f>ROUND(E244*T244,2)</f>
        <v>0</v>
      </c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229</v>
      </c>
      <c r="AF244" s="153"/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5">
      <c r="A245" s="154"/>
      <c r="B245" s="160"/>
      <c r="C245" s="201" t="s">
        <v>103</v>
      </c>
      <c r="D245" s="165"/>
      <c r="E245" s="173"/>
      <c r="F245" s="178"/>
      <c r="G245" s="178"/>
      <c r="H245" s="178"/>
      <c r="I245" s="178"/>
      <c r="J245" s="178"/>
      <c r="K245" s="178"/>
      <c r="L245" s="178"/>
      <c r="M245" s="178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104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5">
      <c r="A246" s="154"/>
      <c r="B246" s="160"/>
      <c r="C246" s="201" t="s">
        <v>105</v>
      </c>
      <c r="D246" s="165"/>
      <c r="E246" s="173"/>
      <c r="F246" s="178"/>
      <c r="G246" s="178"/>
      <c r="H246" s="178"/>
      <c r="I246" s="178"/>
      <c r="J246" s="178"/>
      <c r="K246" s="178"/>
      <c r="L246" s="178"/>
      <c r="M246" s="178"/>
      <c r="N246" s="163"/>
      <c r="O246" s="163"/>
      <c r="P246" s="163"/>
      <c r="Q246" s="163"/>
      <c r="R246" s="163"/>
      <c r="S246" s="163"/>
      <c r="T246" s="164"/>
      <c r="U246" s="16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104</v>
      </c>
      <c r="AF246" s="153">
        <v>0</v>
      </c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5">
      <c r="A247" s="154"/>
      <c r="B247" s="160"/>
      <c r="C247" s="201" t="s">
        <v>279</v>
      </c>
      <c r="D247" s="165"/>
      <c r="E247" s="173">
        <v>116.3</v>
      </c>
      <c r="F247" s="178"/>
      <c r="G247" s="178"/>
      <c r="H247" s="178"/>
      <c r="I247" s="178"/>
      <c r="J247" s="178"/>
      <c r="K247" s="178"/>
      <c r="L247" s="178"/>
      <c r="M247" s="178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104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5">
      <c r="A248" s="154"/>
      <c r="B248" s="160"/>
      <c r="C248" s="201" t="s">
        <v>280</v>
      </c>
      <c r="D248" s="165"/>
      <c r="E248" s="173">
        <v>14.5</v>
      </c>
      <c r="F248" s="178"/>
      <c r="G248" s="178"/>
      <c r="H248" s="178"/>
      <c r="I248" s="178"/>
      <c r="J248" s="178"/>
      <c r="K248" s="178"/>
      <c r="L248" s="178"/>
      <c r="M248" s="178"/>
      <c r="N248" s="163"/>
      <c r="O248" s="163"/>
      <c r="P248" s="163"/>
      <c r="Q248" s="163"/>
      <c r="R248" s="163"/>
      <c r="S248" s="163"/>
      <c r="T248" s="164"/>
      <c r="U248" s="16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104</v>
      </c>
      <c r="AF248" s="153">
        <v>0</v>
      </c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5">
      <c r="A249" s="154"/>
      <c r="B249" s="160"/>
      <c r="C249" s="202" t="s">
        <v>108</v>
      </c>
      <c r="D249" s="166"/>
      <c r="E249" s="174">
        <v>130.80000000000001</v>
      </c>
      <c r="F249" s="178"/>
      <c r="G249" s="178"/>
      <c r="H249" s="178"/>
      <c r="I249" s="178"/>
      <c r="J249" s="178"/>
      <c r="K249" s="178"/>
      <c r="L249" s="178"/>
      <c r="M249" s="178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104</v>
      </c>
      <c r="AF249" s="153">
        <v>1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5">
      <c r="A250" s="154"/>
      <c r="B250" s="160"/>
      <c r="C250" s="201" t="s">
        <v>281</v>
      </c>
      <c r="D250" s="165"/>
      <c r="E250" s="173">
        <v>1.3080000000000001</v>
      </c>
      <c r="F250" s="178"/>
      <c r="G250" s="178"/>
      <c r="H250" s="178"/>
      <c r="I250" s="178"/>
      <c r="J250" s="178"/>
      <c r="K250" s="178"/>
      <c r="L250" s="178"/>
      <c r="M250" s="178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104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5">
      <c r="A251" s="154"/>
      <c r="B251" s="160"/>
      <c r="C251" s="202" t="s">
        <v>108</v>
      </c>
      <c r="D251" s="166"/>
      <c r="E251" s="174">
        <v>1.3080000000000001</v>
      </c>
      <c r="F251" s="178"/>
      <c r="G251" s="178"/>
      <c r="H251" s="178"/>
      <c r="I251" s="178"/>
      <c r="J251" s="178"/>
      <c r="K251" s="178"/>
      <c r="L251" s="178"/>
      <c r="M251" s="178"/>
      <c r="N251" s="163"/>
      <c r="O251" s="163"/>
      <c r="P251" s="163"/>
      <c r="Q251" s="163"/>
      <c r="R251" s="163"/>
      <c r="S251" s="163"/>
      <c r="T251" s="164"/>
      <c r="U251" s="16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104</v>
      </c>
      <c r="AF251" s="153">
        <v>1</v>
      </c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5">
      <c r="A252" s="154">
        <v>44</v>
      </c>
      <c r="B252" s="160" t="s">
        <v>282</v>
      </c>
      <c r="C252" s="200" t="s">
        <v>283</v>
      </c>
      <c r="D252" s="162" t="s">
        <v>266</v>
      </c>
      <c r="E252" s="172">
        <v>15.15</v>
      </c>
      <c r="F252" s="284">
        <f>H252+J252</f>
        <v>0</v>
      </c>
      <c r="G252" s="178">
        <f>ROUND(E252*F252,2)</f>
        <v>0</v>
      </c>
      <c r="H252" s="179"/>
      <c r="I252" s="178">
        <f>ROUND(E252*H252,2)</f>
        <v>0</v>
      </c>
      <c r="J252" s="179"/>
      <c r="K252" s="178">
        <f>ROUND(E252*J252,2)</f>
        <v>0</v>
      </c>
      <c r="L252" s="178">
        <v>21</v>
      </c>
      <c r="M252" s="178">
        <f>G252*(1+L252/100)</f>
        <v>0</v>
      </c>
      <c r="N252" s="163">
        <v>6.7000000000000004E-2</v>
      </c>
      <c r="O252" s="163">
        <f>ROUND(E252*N252,5)</f>
        <v>1.01505</v>
      </c>
      <c r="P252" s="163">
        <v>0</v>
      </c>
      <c r="Q252" s="163">
        <f>ROUND(E252*P252,5)</f>
        <v>0</v>
      </c>
      <c r="R252" s="163"/>
      <c r="S252" s="163"/>
      <c r="T252" s="164">
        <v>0</v>
      </c>
      <c r="U252" s="163">
        <f>ROUND(E252*T252,2)</f>
        <v>0</v>
      </c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229</v>
      </c>
      <c r="AF252" s="153"/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5">
      <c r="A253" s="154"/>
      <c r="B253" s="160"/>
      <c r="C253" s="201" t="s">
        <v>103</v>
      </c>
      <c r="D253" s="165"/>
      <c r="E253" s="173"/>
      <c r="F253" s="178"/>
      <c r="G253" s="178"/>
      <c r="H253" s="178"/>
      <c r="I253" s="178"/>
      <c r="J253" s="178"/>
      <c r="K253" s="178"/>
      <c r="L253" s="178"/>
      <c r="M253" s="178"/>
      <c r="N253" s="163"/>
      <c r="O253" s="163"/>
      <c r="P253" s="163"/>
      <c r="Q253" s="163"/>
      <c r="R253" s="163"/>
      <c r="S253" s="163"/>
      <c r="T253" s="164"/>
      <c r="U253" s="16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104</v>
      </c>
      <c r="AF253" s="153">
        <v>0</v>
      </c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5">
      <c r="A254" s="154"/>
      <c r="B254" s="160"/>
      <c r="C254" s="201" t="s">
        <v>284</v>
      </c>
      <c r="D254" s="165"/>
      <c r="E254" s="173">
        <v>15</v>
      </c>
      <c r="F254" s="178"/>
      <c r="G254" s="178"/>
      <c r="H254" s="178"/>
      <c r="I254" s="178"/>
      <c r="J254" s="178"/>
      <c r="K254" s="178"/>
      <c r="L254" s="178"/>
      <c r="M254" s="178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104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5">
      <c r="A255" s="154"/>
      <c r="B255" s="160"/>
      <c r="C255" s="202" t="s">
        <v>108</v>
      </c>
      <c r="D255" s="166"/>
      <c r="E255" s="174">
        <v>15</v>
      </c>
      <c r="F255" s="178"/>
      <c r="G255" s="178"/>
      <c r="H255" s="178"/>
      <c r="I255" s="178"/>
      <c r="J255" s="178"/>
      <c r="K255" s="178"/>
      <c r="L255" s="178"/>
      <c r="M255" s="178"/>
      <c r="N255" s="163"/>
      <c r="O255" s="163"/>
      <c r="P255" s="163"/>
      <c r="Q255" s="163"/>
      <c r="R255" s="163"/>
      <c r="S255" s="163"/>
      <c r="T255" s="164"/>
      <c r="U255" s="16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104</v>
      </c>
      <c r="AF255" s="153">
        <v>1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5">
      <c r="A256" s="154"/>
      <c r="B256" s="160"/>
      <c r="C256" s="201" t="s">
        <v>285</v>
      </c>
      <c r="D256" s="165"/>
      <c r="E256" s="173">
        <v>0.15</v>
      </c>
      <c r="F256" s="178"/>
      <c r="G256" s="178"/>
      <c r="H256" s="178"/>
      <c r="I256" s="178"/>
      <c r="J256" s="178"/>
      <c r="K256" s="178"/>
      <c r="L256" s="178"/>
      <c r="M256" s="178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104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5">
      <c r="A257" s="154"/>
      <c r="B257" s="160"/>
      <c r="C257" s="202" t="s">
        <v>108</v>
      </c>
      <c r="D257" s="166"/>
      <c r="E257" s="174">
        <v>0.15</v>
      </c>
      <c r="F257" s="178"/>
      <c r="G257" s="178"/>
      <c r="H257" s="178"/>
      <c r="I257" s="178"/>
      <c r="J257" s="178"/>
      <c r="K257" s="178"/>
      <c r="L257" s="178"/>
      <c r="M257" s="178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104</v>
      </c>
      <c r="AF257" s="153">
        <v>1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5">
      <c r="A258" s="154">
        <v>45</v>
      </c>
      <c r="B258" s="160" t="s">
        <v>286</v>
      </c>
      <c r="C258" s="200" t="s">
        <v>287</v>
      </c>
      <c r="D258" s="162" t="s">
        <v>266</v>
      </c>
      <c r="E258" s="172">
        <v>12.12</v>
      </c>
      <c r="F258" s="284">
        <f>H258+J258</f>
        <v>0</v>
      </c>
      <c r="G258" s="178">
        <f>ROUND(E258*F258,2)</f>
        <v>0</v>
      </c>
      <c r="H258" s="179"/>
      <c r="I258" s="178">
        <f>ROUND(E258*H258,2)</f>
        <v>0</v>
      </c>
      <c r="J258" s="179"/>
      <c r="K258" s="178">
        <f>ROUND(E258*J258,2)</f>
        <v>0</v>
      </c>
      <c r="L258" s="178">
        <v>21</v>
      </c>
      <c r="M258" s="178">
        <f>G258*(1+L258/100)</f>
        <v>0</v>
      </c>
      <c r="N258" s="163">
        <v>6.7000000000000004E-2</v>
      </c>
      <c r="O258" s="163">
        <f>ROUND(E258*N258,5)</f>
        <v>0.81203999999999998</v>
      </c>
      <c r="P258" s="163">
        <v>0</v>
      </c>
      <c r="Q258" s="163">
        <f>ROUND(E258*P258,5)</f>
        <v>0</v>
      </c>
      <c r="R258" s="163"/>
      <c r="S258" s="163"/>
      <c r="T258" s="164">
        <v>0</v>
      </c>
      <c r="U258" s="163">
        <f>ROUND(E258*T258,2)</f>
        <v>0</v>
      </c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229</v>
      </c>
      <c r="AF258" s="153"/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5">
      <c r="A259" s="154"/>
      <c r="B259" s="160"/>
      <c r="C259" s="201" t="s">
        <v>103</v>
      </c>
      <c r="D259" s="165"/>
      <c r="E259" s="173"/>
      <c r="F259" s="178"/>
      <c r="G259" s="178"/>
      <c r="H259" s="178"/>
      <c r="I259" s="178"/>
      <c r="J259" s="178"/>
      <c r="K259" s="178"/>
      <c r="L259" s="178"/>
      <c r="M259" s="178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104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5">
      <c r="A260" s="154"/>
      <c r="B260" s="160"/>
      <c r="C260" s="201" t="s">
        <v>288</v>
      </c>
      <c r="D260" s="165"/>
      <c r="E260" s="173">
        <v>12</v>
      </c>
      <c r="F260" s="178"/>
      <c r="G260" s="178"/>
      <c r="H260" s="178"/>
      <c r="I260" s="178"/>
      <c r="J260" s="178"/>
      <c r="K260" s="178"/>
      <c r="L260" s="178"/>
      <c r="M260" s="178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104</v>
      </c>
      <c r="AF260" s="153">
        <v>0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5">
      <c r="A261" s="154"/>
      <c r="B261" s="160"/>
      <c r="C261" s="202" t="s">
        <v>108</v>
      </c>
      <c r="D261" s="166"/>
      <c r="E261" s="174">
        <v>12</v>
      </c>
      <c r="F261" s="178"/>
      <c r="G261" s="178"/>
      <c r="H261" s="178"/>
      <c r="I261" s="178"/>
      <c r="J261" s="178"/>
      <c r="K261" s="178"/>
      <c r="L261" s="178"/>
      <c r="M261" s="178"/>
      <c r="N261" s="163"/>
      <c r="O261" s="163"/>
      <c r="P261" s="163"/>
      <c r="Q261" s="163"/>
      <c r="R261" s="163"/>
      <c r="S261" s="163"/>
      <c r="T261" s="164"/>
      <c r="U261" s="16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104</v>
      </c>
      <c r="AF261" s="153">
        <v>1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5">
      <c r="A262" s="154"/>
      <c r="B262" s="160"/>
      <c r="C262" s="201" t="s">
        <v>289</v>
      </c>
      <c r="D262" s="165"/>
      <c r="E262" s="173">
        <v>0.12</v>
      </c>
      <c r="F262" s="178"/>
      <c r="G262" s="178"/>
      <c r="H262" s="178"/>
      <c r="I262" s="178"/>
      <c r="J262" s="178"/>
      <c r="K262" s="178"/>
      <c r="L262" s="178"/>
      <c r="M262" s="178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104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5">
      <c r="A263" s="154"/>
      <c r="B263" s="160"/>
      <c r="C263" s="202" t="s">
        <v>108</v>
      </c>
      <c r="D263" s="166"/>
      <c r="E263" s="174">
        <v>0.12</v>
      </c>
      <c r="F263" s="178"/>
      <c r="G263" s="178"/>
      <c r="H263" s="178"/>
      <c r="I263" s="178"/>
      <c r="J263" s="178"/>
      <c r="K263" s="178"/>
      <c r="L263" s="178"/>
      <c r="M263" s="178"/>
      <c r="N263" s="163"/>
      <c r="O263" s="163"/>
      <c r="P263" s="163"/>
      <c r="Q263" s="163"/>
      <c r="R263" s="163"/>
      <c r="S263" s="163"/>
      <c r="T263" s="164"/>
      <c r="U263" s="16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104</v>
      </c>
      <c r="AF263" s="153">
        <v>1</v>
      </c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5">
      <c r="A264" s="154">
        <v>46</v>
      </c>
      <c r="B264" s="160" t="s">
        <v>290</v>
      </c>
      <c r="C264" s="200" t="s">
        <v>291</v>
      </c>
      <c r="D264" s="162" t="s">
        <v>117</v>
      </c>
      <c r="E264" s="172">
        <v>497.4</v>
      </c>
      <c r="F264" s="284">
        <f>H264+J264</f>
        <v>0</v>
      </c>
      <c r="G264" s="178">
        <f>ROUND(E264*F264,2)</f>
        <v>0</v>
      </c>
      <c r="H264" s="179"/>
      <c r="I264" s="178">
        <f>ROUND(E264*H264,2)</f>
        <v>0</v>
      </c>
      <c r="J264" s="179"/>
      <c r="K264" s="178">
        <f>ROUND(E264*J264,2)</f>
        <v>0</v>
      </c>
      <c r="L264" s="178">
        <v>21</v>
      </c>
      <c r="M264" s="178">
        <f>G264*(1+L264/100)</f>
        <v>0</v>
      </c>
      <c r="N264" s="163">
        <v>5.9049999999999998E-2</v>
      </c>
      <c r="O264" s="163">
        <f>ROUND(E264*N264,5)</f>
        <v>29.371469999999999</v>
      </c>
      <c r="P264" s="163">
        <v>0</v>
      </c>
      <c r="Q264" s="163">
        <f>ROUND(E264*P264,5)</f>
        <v>0</v>
      </c>
      <c r="R264" s="163"/>
      <c r="S264" s="163"/>
      <c r="T264" s="164">
        <v>0.26</v>
      </c>
      <c r="U264" s="163">
        <f>ROUND(E264*T264,2)</f>
        <v>129.32</v>
      </c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102</v>
      </c>
      <c r="AF264" s="153"/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5">
      <c r="A265" s="154"/>
      <c r="B265" s="160"/>
      <c r="C265" s="201" t="s">
        <v>103</v>
      </c>
      <c r="D265" s="165"/>
      <c r="E265" s="173"/>
      <c r="F265" s="178"/>
      <c r="G265" s="178"/>
      <c r="H265" s="178"/>
      <c r="I265" s="178"/>
      <c r="J265" s="178"/>
      <c r="K265" s="178"/>
      <c r="L265" s="178"/>
      <c r="M265" s="178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104</v>
      </c>
      <c r="AF265" s="153">
        <v>0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5">
      <c r="A266" s="154"/>
      <c r="B266" s="160"/>
      <c r="C266" s="201" t="s">
        <v>268</v>
      </c>
      <c r="D266" s="165"/>
      <c r="E266" s="173">
        <v>225.9</v>
      </c>
      <c r="F266" s="178"/>
      <c r="G266" s="178"/>
      <c r="H266" s="178"/>
      <c r="I266" s="178"/>
      <c r="J266" s="178"/>
      <c r="K266" s="178"/>
      <c r="L266" s="178"/>
      <c r="M266" s="178"/>
      <c r="N266" s="163"/>
      <c r="O266" s="163"/>
      <c r="P266" s="163"/>
      <c r="Q266" s="163"/>
      <c r="R266" s="163"/>
      <c r="S266" s="163"/>
      <c r="T266" s="164"/>
      <c r="U266" s="16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104</v>
      </c>
      <c r="AF266" s="153">
        <v>0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5">
      <c r="A267" s="154"/>
      <c r="B267" s="160"/>
      <c r="C267" s="201" t="s">
        <v>223</v>
      </c>
      <c r="D267" s="165"/>
      <c r="E267" s="173">
        <v>271.5</v>
      </c>
      <c r="F267" s="178"/>
      <c r="G267" s="178"/>
      <c r="H267" s="178"/>
      <c r="I267" s="178"/>
      <c r="J267" s="178"/>
      <c r="K267" s="178"/>
      <c r="L267" s="178"/>
      <c r="M267" s="178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104</v>
      </c>
      <c r="AF267" s="153">
        <v>0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5">
      <c r="A268" s="154"/>
      <c r="B268" s="160"/>
      <c r="C268" s="202" t="s">
        <v>108</v>
      </c>
      <c r="D268" s="166"/>
      <c r="E268" s="174">
        <v>497.4</v>
      </c>
      <c r="F268" s="178"/>
      <c r="G268" s="178"/>
      <c r="H268" s="178"/>
      <c r="I268" s="178"/>
      <c r="J268" s="178"/>
      <c r="K268" s="178"/>
      <c r="L268" s="178"/>
      <c r="M268" s="178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104</v>
      </c>
      <c r="AF268" s="153">
        <v>1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5">
      <c r="A269" s="154">
        <v>47</v>
      </c>
      <c r="B269" s="160" t="s">
        <v>292</v>
      </c>
      <c r="C269" s="200" t="s">
        <v>293</v>
      </c>
      <c r="D269" s="162" t="s">
        <v>266</v>
      </c>
      <c r="E269" s="172">
        <v>1004.849</v>
      </c>
      <c r="F269" s="284">
        <f>H269+J269</f>
        <v>0</v>
      </c>
      <c r="G269" s="178">
        <f>ROUND(E269*F269,2)</f>
        <v>0</v>
      </c>
      <c r="H269" s="179"/>
      <c r="I269" s="178">
        <f>ROUND(E269*H269,2)</f>
        <v>0</v>
      </c>
      <c r="J269" s="179"/>
      <c r="K269" s="178">
        <f>ROUND(E269*J269,2)</f>
        <v>0</v>
      </c>
      <c r="L269" s="178">
        <v>21</v>
      </c>
      <c r="M269" s="178">
        <f>G269*(1+L269/100)</f>
        <v>0</v>
      </c>
      <c r="N269" s="163">
        <v>2.3E-2</v>
      </c>
      <c r="O269" s="163">
        <f>ROUND(E269*N269,5)</f>
        <v>23.111529999999998</v>
      </c>
      <c r="P269" s="163">
        <v>0</v>
      </c>
      <c r="Q269" s="163">
        <f>ROUND(E269*P269,5)</f>
        <v>0</v>
      </c>
      <c r="R269" s="163"/>
      <c r="S269" s="163"/>
      <c r="T269" s="164">
        <v>0</v>
      </c>
      <c r="U269" s="163">
        <f>ROUND(E269*T269,2)</f>
        <v>0</v>
      </c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229</v>
      </c>
      <c r="AF269" s="153"/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5">
      <c r="A270" s="154"/>
      <c r="B270" s="160"/>
      <c r="C270" s="201" t="s">
        <v>294</v>
      </c>
      <c r="D270" s="165"/>
      <c r="E270" s="173">
        <v>994.9</v>
      </c>
      <c r="F270" s="178"/>
      <c r="G270" s="178"/>
      <c r="H270" s="178"/>
      <c r="I270" s="178"/>
      <c r="J270" s="178"/>
      <c r="K270" s="178"/>
      <c r="L270" s="178"/>
      <c r="M270" s="178"/>
      <c r="N270" s="163"/>
      <c r="O270" s="163"/>
      <c r="P270" s="163"/>
      <c r="Q270" s="163"/>
      <c r="R270" s="163"/>
      <c r="S270" s="163"/>
      <c r="T270" s="164"/>
      <c r="U270" s="16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104</v>
      </c>
      <c r="AF270" s="153">
        <v>0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5">
      <c r="A271" s="154"/>
      <c r="B271" s="160"/>
      <c r="C271" s="202" t="s">
        <v>108</v>
      </c>
      <c r="D271" s="166"/>
      <c r="E271" s="174">
        <v>994.9</v>
      </c>
      <c r="F271" s="178"/>
      <c r="G271" s="178"/>
      <c r="H271" s="178"/>
      <c r="I271" s="178"/>
      <c r="J271" s="178"/>
      <c r="K271" s="178"/>
      <c r="L271" s="178"/>
      <c r="M271" s="178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104</v>
      </c>
      <c r="AF271" s="153">
        <v>1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5">
      <c r="A272" s="154"/>
      <c r="B272" s="160"/>
      <c r="C272" s="201" t="s">
        <v>295</v>
      </c>
      <c r="D272" s="165"/>
      <c r="E272" s="173">
        <v>9.9489999999999998</v>
      </c>
      <c r="F272" s="178"/>
      <c r="G272" s="178"/>
      <c r="H272" s="178"/>
      <c r="I272" s="178"/>
      <c r="J272" s="178"/>
      <c r="K272" s="178"/>
      <c r="L272" s="178"/>
      <c r="M272" s="178"/>
      <c r="N272" s="163"/>
      <c r="O272" s="163"/>
      <c r="P272" s="163"/>
      <c r="Q272" s="163"/>
      <c r="R272" s="163"/>
      <c r="S272" s="163"/>
      <c r="T272" s="164"/>
      <c r="U272" s="16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104</v>
      </c>
      <c r="AF272" s="153">
        <v>0</v>
      </c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5">
      <c r="A273" s="154"/>
      <c r="B273" s="160"/>
      <c r="C273" s="202" t="s">
        <v>108</v>
      </c>
      <c r="D273" s="166"/>
      <c r="E273" s="174">
        <v>9.9489999999999998</v>
      </c>
      <c r="F273" s="178"/>
      <c r="G273" s="178"/>
      <c r="H273" s="178"/>
      <c r="I273" s="178"/>
      <c r="J273" s="178"/>
      <c r="K273" s="178"/>
      <c r="L273" s="178"/>
      <c r="M273" s="178"/>
      <c r="N273" s="163"/>
      <c r="O273" s="163"/>
      <c r="P273" s="163"/>
      <c r="Q273" s="163"/>
      <c r="R273" s="163"/>
      <c r="S273" s="163"/>
      <c r="T273" s="164"/>
      <c r="U273" s="16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104</v>
      </c>
      <c r="AF273" s="153">
        <v>1</v>
      </c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outlineLevel="1" x14ac:dyDescent="0.25">
      <c r="A274" s="154">
        <v>48</v>
      </c>
      <c r="B274" s="160" t="s">
        <v>296</v>
      </c>
      <c r="C274" s="200" t="s">
        <v>297</v>
      </c>
      <c r="D274" s="162" t="s">
        <v>124</v>
      </c>
      <c r="E274" s="172">
        <v>16.165500000000002</v>
      </c>
      <c r="F274" s="284">
        <f>H274+J274</f>
        <v>0</v>
      </c>
      <c r="G274" s="178">
        <f>ROUND(E274*F274,2)</f>
        <v>0</v>
      </c>
      <c r="H274" s="179"/>
      <c r="I274" s="178">
        <f>ROUND(E274*H274,2)</f>
        <v>0</v>
      </c>
      <c r="J274" s="179"/>
      <c r="K274" s="178">
        <f>ROUND(E274*J274,2)</f>
        <v>0</v>
      </c>
      <c r="L274" s="178">
        <v>21</v>
      </c>
      <c r="M274" s="178">
        <f>G274*(1+L274/100)</f>
        <v>0</v>
      </c>
      <c r="N274" s="163">
        <v>2.5249999999999999</v>
      </c>
      <c r="O274" s="163">
        <f>ROUND(E274*N274,5)</f>
        <v>40.817889999999998</v>
      </c>
      <c r="P274" s="163">
        <v>0</v>
      </c>
      <c r="Q274" s="163">
        <f>ROUND(E274*P274,5)</f>
        <v>0</v>
      </c>
      <c r="R274" s="163"/>
      <c r="S274" s="163"/>
      <c r="T274" s="164">
        <v>1.4419999999999999</v>
      </c>
      <c r="U274" s="163">
        <f>ROUND(E274*T274,2)</f>
        <v>23.31</v>
      </c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 t="s">
        <v>102</v>
      </c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</row>
    <row r="275" spans="1:60" ht="20.399999999999999" outlineLevel="1" x14ac:dyDescent="0.25">
      <c r="A275" s="154"/>
      <c r="B275" s="160"/>
      <c r="C275" s="201" t="s">
        <v>298</v>
      </c>
      <c r="D275" s="165"/>
      <c r="E275" s="173"/>
      <c r="F275" s="178"/>
      <c r="G275" s="178"/>
      <c r="H275" s="178"/>
      <c r="I275" s="178"/>
      <c r="J275" s="178"/>
      <c r="K275" s="178"/>
      <c r="L275" s="178"/>
      <c r="M275" s="178"/>
      <c r="N275" s="163"/>
      <c r="O275" s="163"/>
      <c r="P275" s="163"/>
      <c r="Q275" s="163"/>
      <c r="R275" s="163"/>
      <c r="S275" s="163"/>
      <c r="T275" s="164"/>
      <c r="U275" s="16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104</v>
      </c>
      <c r="AF275" s="153">
        <v>0</v>
      </c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5">
      <c r="A276" s="154"/>
      <c r="B276" s="160"/>
      <c r="C276" s="201" t="s">
        <v>299</v>
      </c>
      <c r="D276" s="165"/>
      <c r="E276" s="173"/>
      <c r="F276" s="178"/>
      <c r="G276" s="178"/>
      <c r="H276" s="178"/>
      <c r="I276" s="178"/>
      <c r="J276" s="178"/>
      <c r="K276" s="178"/>
      <c r="L276" s="178"/>
      <c r="M276" s="178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104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5">
      <c r="A277" s="154"/>
      <c r="B277" s="160"/>
      <c r="C277" s="201" t="s">
        <v>105</v>
      </c>
      <c r="D277" s="165"/>
      <c r="E277" s="173"/>
      <c r="F277" s="178"/>
      <c r="G277" s="178"/>
      <c r="H277" s="178"/>
      <c r="I277" s="178"/>
      <c r="J277" s="178"/>
      <c r="K277" s="178"/>
      <c r="L277" s="178"/>
      <c r="M277" s="178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104</v>
      </c>
      <c r="AF277" s="153">
        <v>0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outlineLevel="1" x14ac:dyDescent="0.25">
      <c r="A278" s="154"/>
      <c r="B278" s="160"/>
      <c r="C278" s="201" t="s">
        <v>300</v>
      </c>
      <c r="D278" s="165"/>
      <c r="E278" s="173">
        <v>16.165500000000002</v>
      </c>
      <c r="F278" s="178"/>
      <c r="G278" s="178"/>
      <c r="H278" s="178"/>
      <c r="I278" s="178"/>
      <c r="J278" s="178"/>
      <c r="K278" s="178"/>
      <c r="L278" s="178"/>
      <c r="M278" s="178"/>
      <c r="N278" s="163"/>
      <c r="O278" s="163"/>
      <c r="P278" s="163"/>
      <c r="Q278" s="163"/>
      <c r="R278" s="163"/>
      <c r="S278" s="163"/>
      <c r="T278" s="164"/>
      <c r="U278" s="16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 t="s">
        <v>104</v>
      </c>
      <c r="AF278" s="153">
        <v>0</v>
      </c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</row>
    <row r="279" spans="1:60" outlineLevel="1" x14ac:dyDescent="0.25">
      <c r="A279" s="154"/>
      <c r="B279" s="160"/>
      <c r="C279" s="202" t="s">
        <v>108</v>
      </c>
      <c r="D279" s="166"/>
      <c r="E279" s="174">
        <v>16.165500000000002</v>
      </c>
      <c r="F279" s="178"/>
      <c r="G279" s="178"/>
      <c r="H279" s="178"/>
      <c r="I279" s="178"/>
      <c r="J279" s="178"/>
      <c r="K279" s="178"/>
      <c r="L279" s="178"/>
      <c r="M279" s="178"/>
      <c r="N279" s="163"/>
      <c r="O279" s="163"/>
      <c r="P279" s="163"/>
      <c r="Q279" s="163"/>
      <c r="R279" s="163"/>
      <c r="S279" s="163"/>
      <c r="T279" s="164"/>
      <c r="U279" s="163"/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104</v>
      </c>
      <c r="AF279" s="153">
        <v>1</v>
      </c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x14ac:dyDescent="0.25">
      <c r="A280" s="155" t="s">
        <v>97</v>
      </c>
      <c r="B280" s="161" t="s">
        <v>58</v>
      </c>
      <c r="C280" s="206" t="s">
        <v>59</v>
      </c>
      <c r="D280" s="169"/>
      <c r="E280" s="177"/>
      <c r="F280" s="180"/>
      <c r="G280" s="180">
        <f>SUMIF(AE281:AE295,"&lt;&gt;NOR",G281:G295)</f>
        <v>0</v>
      </c>
      <c r="H280" s="180"/>
      <c r="I280" s="180">
        <f>SUM(I281:I295)</f>
        <v>0</v>
      </c>
      <c r="J280" s="180"/>
      <c r="K280" s="180">
        <f>SUM(K281:K295)</f>
        <v>0</v>
      </c>
      <c r="L280" s="180"/>
      <c r="M280" s="180">
        <f>SUM(M281:M295)</f>
        <v>0</v>
      </c>
      <c r="N280" s="170"/>
      <c r="O280" s="170">
        <f>SUM(O281:O295)</f>
        <v>29.803609999999999</v>
      </c>
      <c r="P280" s="170"/>
      <c r="Q280" s="170">
        <f>SUM(Q281:Q295)</f>
        <v>0</v>
      </c>
      <c r="R280" s="170"/>
      <c r="S280" s="170"/>
      <c r="T280" s="171"/>
      <c r="U280" s="170">
        <f>SUM(U281:U295)</f>
        <v>139.51000000000002</v>
      </c>
      <c r="AE280" t="s">
        <v>98</v>
      </c>
    </row>
    <row r="281" spans="1:60" outlineLevel="1" x14ac:dyDescent="0.25">
      <c r="A281" s="154">
        <v>49</v>
      </c>
      <c r="B281" s="160" t="s">
        <v>301</v>
      </c>
      <c r="C281" s="200" t="s">
        <v>302</v>
      </c>
      <c r="D281" s="162" t="s">
        <v>266</v>
      </c>
      <c r="E281" s="172">
        <v>5</v>
      </c>
      <c r="F281" s="284">
        <f>H281+J281</f>
        <v>0</v>
      </c>
      <c r="G281" s="178">
        <f>ROUND(E281*F281,2)</f>
        <v>0</v>
      </c>
      <c r="H281" s="179"/>
      <c r="I281" s="178">
        <f>ROUND(E281*H281,2)</f>
        <v>0</v>
      </c>
      <c r="J281" s="179"/>
      <c r="K281" s="178">
        <f>ROUND(E281*J281,2)</f>
        <v>0</v>
      </c>
      <c r="L281" s="178">
        <v>21</v>
      </c>
      <c r="M281" s="178">
        <f>G281*(1+L281/100)</f>
        <v>0</v>
      </c>
      <c r="N281" s="163">
        <v>3.49E-3</v>
      </c>
      <c r="O281" s="163">
        <f>ROUND(E281*N281,5)</f>
        <v>1.745E-2</v>
      </c>
      <c r="P281" s="163">
        <v>0</v>
      </c>
      <c r="Q281" s="163">
        <f>ROUND(E281*P281,5)</f>
        <v>0</v>
      </c>
      <c r="R281" s="163"/>
      <c r="S281" s="163"/>
      <c r="T281" s="164">
        <v>0</v>
      </c>
      <c r="U281" s="163">
        <f>ROUND(E281*T281,2)</f>
        <v>0</v>
      </c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229</v>
      </c>
      <c r="AF281" s="153"/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ht="20.399999999999999" outlineLevel="1" x14ac:dyDescent="0.25">
      <c r="A282" s="154">
        <v>50</v>
      </c>
      <c r="B282" s="160" t="s">
        <v>303</v>
      </c>
      <c r="C282" s="200" t="s">
        <v>304</v>
      </c>
      <c r="D282" s="162" t="s">
        <v>266</v>
      </c>
      <c r="E282" s="172">
        <v>5</v>
      </c>
      <c r="F282" s="284">
        <f>H282+J282</f>
        <v>0</v>
      </c>
      <c r="G282" s="178">
        <f>ROUND(E282*F282,2)</f>
        <v>0</v>
      </c>
      <c r="H282" s="179"/>
      <c r="I282" s="178">
        <f>ROUND(E282*H282,2)</f>
        <v>0</v>
      </c>
      <c r="J282" s="179"/>
      <c r="K282" s="178">
        <f>ROUND(E282*J282,2)</f>
        <v>0</v>
      </c>
      <c r="L282" s="178">
        <v>21</v>
      </c>
      <c r="M282" s="178">
        <f>G282*(1+L282/100)</f>
        <v>0</v>
      </c>
      <c r="N282" s="163">
        <v>0.8</v>
      </c>
      <c r="O282" s="163">
        <f>ROUND(E282*N282,5)</f>
        <v>4</v>
      </c>
      <c r="P282" s="163">
        <v>0</v>
      </c>
      <c r="Q282" s="163">
        <f>ROUND(E282*P282,5)</f>
        <v>0</v>
      </c>
      <c r="R282" s="163"/>
      <c r="S282" s="163"/>
      <c r="T282" s="164">
        <v>0</v>
      </c>
      <c r="U282" s="163">
        <f>ROUND(E282*T282,2)</f>
        <v>0</v>
      </c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102</v>
      </c>
      <c r="AF282" s="153"/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5">
      <c r="A283" s="154"/>
      <c r="B283" s="160"/>
      <c r="C283" s="201" t="s">
        <v>305</v>
      </c>
      <c r="D283" s="165"/>
      <c r="E283" s="173">
        <v>5</v>
      </c>
      <c r="F283" s="178"/>
      <c r="G283" s="178"/>
      <c r="H283" s="178"/>
      <c r="I283" s="178"/>
      <c r="J283" s="178"/>
      <c r="K283" s="178"/>
      <c r="L283" s="178"/>
      <c r="M283" s="178"/>
      <c r="N283" s="163"/>
      <c r="O283" s="163"/>
      <c r="P283" s="163"/>
      <c r="Q283" s="163"/>
      <c r="R283" s="163"/>
      <c r="S283" s="163"/>
      <c r="T283" s="164"/>
      <c r="U283" s="16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104</v>
      </c>
      <c r="AF283" s="153">
        <v>0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outlineLevel="1" x14ac:dyDescent="0.25">
      <c r="A284" s="154">
        <v>51</v>
      </c>
      <c r="B284" s="160" t="s">
        <v>306</v>
      </c>
      <c r="C284" s="200" t="s">
        <v>307</v>
      </c>
      <c r="D284" s="162" t="s">
        <v>266</v>
      </c>
      <c r="E284" s="172">
        <v>5</v>
      </c>
      <c r="F284" s="284">
        <f>H284+J284</f>
        <v>0</v>
      </c>
      <c r="G284" s="178">
        <f>ROUND(E284*F284,2)</f>
        <v>0</v>
      </c>
      <c r="H284" s="179"/>
      <c r="I284" s="178">
        <f>ROUND(E284*H284,2)</f>
        <v>0</v>
      </c>
      <c r="J284" s="179"/>
      <c r="K284" s="178">
        <f>ROUND(E284*J284,2)</f>
        <v>0</v>
      </c>
      <c r="L284" s="178">
        <v>21</v>
      </c>
      <c r="M284" s="178">
        <f>G284*(1+L284/100)</f>
        <v>0</v>
      </c>
      <c r="N284" s="163">
        <v>2.7299999999999998E-3</v>
      </c>
      <c r="O284" s="163">
        <f>ROUND(E284*N284,5)</f>
        <v>1.3650000000000001E-2</v>
      </c>
      <c r="P284" s="163">
        <v>0</v>
      </c>
      <c r="Q284" s="163">
        <f>ROUND(E284*P284,5)</f>
        <v>0</v>
      </c>
      <c r="R284" s="163"/>
      <c r="S284" s="163"/>
      <c r="T284" s="164">
        <v>1.516</v>
      </c>
      <c r="U284" s="163">
        <f>ROUND(E284*T284,2)</f>
        <v>7.58</v>
      </c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102</v>
      </c>
      <c r="AF284" s="153"/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ht="20.399999999999999" outlineLevel="1" x14ac:dyDescent="0.25">
      <c r="A285" s="154">
        <v>52</v>
      </c>
      <c r="B285" s="160" t="s">
        <v>308</v>
      </c>
      <c r="C285" s="200" t="s">
        <v>309</v>
      </c>
      <c r="D285" s="162" t="s">
        <v>117</v>
      </c>
      <c r="E285" s="172">
        <v>26.5</v>
      </c>
      <c r="F285" s="284">
        <f>H285+J285</f>
        <v>0</v>
      </c>
      <c r="G285" s="178">
        <f>ROUND(E285*F285,2)</f>
        <v>0</v>
      </c>
      <c r="H285" s="179"/>
      <c r="I285" s="178">
        <f>ROUND(E285*H285,2)</f>
        <v>0</v>
      </c>
      <c r="J285" s="179"/>
      <c r="K285" s="178">
        <f>ROUND(E285*J285,2)</f>
        <v>0</v>
      </c>
      <c r="L285" s="178">
        <v>21</v>
      </c>
      <c r="M285" s="178">
        <f>G285*(1+L285/100)</f>
        <v>0</v>
      </c>
      <c r="N285" s="163">
        <v>0.58716999999999997</v>
      </c>
      <c r="O285" s="163">
        <f>ROUND(E285*N285,5)</f>
        <v>15.56001</v>
      </c>
      <c r="P285" s="163">
        <v>0</v>
      </c>
      <c r="Q285" s="163">
        <f>ROUND(E285*P285,5)</f>
        <v>0</v>
      </c>
      <c r="R285" s="163"/>
      <c r="S285" s="163"/>
      <c r="T285" s="164">
        <v>4.7088000000000001</v>
      </c>
      <c r="U285" s="163">
        <f>ROUND(E285*T285,2)</f>
        <v>124.78</v>
      </c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207</v>
      </c>
      <c r="AF285" s="153"/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5">
      <c r="A286" s="154"/>
      <c r="B286" s="160"/>
      <c r="C286" s="201" t="s">
        <v>310</v>
      </c>
      <c r="D286" s="165"/>
      <c r="E286" s="173">
        <v>1</v>
      </c>
      <c r="F286" s="178"/>
      <c r="G286" s="178"/>
      <c r="H286" s="178"/>
      <c r="I286" s="178"/>
      <c r="J286" s="178"/>
      <c r="K286" s="178"/>
      <c r="L286" s="178"/>
      <c r="M286" s="178"/>
      <c r="N286" s="163"/>
      <c r="O286" s="163"/>
      <c r="P286" s="163"/>
      <c r="Q286" s="163"/>
      <c r="R286" s="163"/>
      <c r="S286" s="163"/>
      <c r="T286" s="164"/>
      <c r="U286" s="16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104</v>
      </c>
      <c r="AF286" s="153">
        <v>0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5">
      <c r="A287" s="154"/>
      <c r="B287" s="160"/>
      <c r="C287" s="201" t="s">
        <v>311</v>
      </c>
      <c r="D287" s="165"/>
      <c r="E287" s="173">
        <v>6</v>
      </c>
      <c r="F287" s="178"/>
      <c r="G287" s="178"/>
      <c r="H287" s="178"/>
      <c r="I287" s="178"/>
      <c r="J287" s="178"/>
      <c r="K287" s="178"/>
      <c r="L287" s="178"/>
      <c r="M287" s="178"/>
      <c r="N287" s="163"/>
      <c r="O287" s="163"/>
      <c r="P287" s="163"/>
      <c r="Q287" s="163"/>
      <c r="R287" s="163"/>
      <c r="S287" s="163"/>
      <c r="T287" s="164"/>
      <c r="U287" s="16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104</v>
      </c>
      <c r="AF287" s="153">
        <v>0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5">
      <c r="A288" s="154"/>
      <c r="B288" s="160"/>
      <c r="C288" s="201" t="s">
        <v>312</v>
      </c>
      <c r="D288" s="165"/>
      <c r="E288" s="173">
        <v>6</v>
      </c>
      <c r="F288" s="178"/>
      <c r="G288" s="178"/>
      <c r="H288" s="178"/>
      <c r="I288" s="178"/>
      <c r="J288" s="178"/>
      <c r="K288" s="178"/>
      <c r="L288" s="178"/>
      <c r="M288" s="178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104</v>
      </c>
      <c r="AF288" s="153">
        <v>0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outlineLevel="1" x14ac:dyDescent="0.25">
      <c r="A289" s="154"/>
      <c r="B289" s="160"/>
      <c r="C289" s="201" t="s">
        <v>313</v>
      </c>
      <c r="D289" s="165"/>
      <c r="E289" s="173">
        <v>6.5</v>
      </c>
      <c r="F289" s="178"/>
      <c r="G289" s="178"/>
      <c r="H289" s="178"/>
      <c r="I289" s="178"/>
      <c r="J289" s="178"/>
      <c r="K289" s="178"/>
      <c r="L289" s="178"/>
      <c r="M289" s="178"/>
      <c r="N289" s="163"/>
      <c r="O289" s="163"/>
      <c r="P289" s="163"/>
      <c r="Q289" s="163"/>
      <c r="R289" s="163"/>
      <c r="S289" s="163"/>
      <c r="T289" s="164"/>
      <c r="U289" s="16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104</v>
      </c>
      <c r="AF289" s="153">
        <v>0</v>
      </c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5">
      <c r="A290" s="154"/>
      <c r="B290" s="160"/>
      <c r="C290" s="201" t="s">
        <v>314</v>
      </c>
      <c r="D290" s="165"/>
      <c r="E290" s="173">
        <v>7</v>
      </c>
      <c r="F290" s="178"/>
      <c r="G290" s="178"/>
      <c r="H290" s="178"/>
      <c r="I290" s="178"/>
      <c r="J290" s="178"/>
      <c r="K290" s="178"/>
      <c r="L290" s="178"/>
      <c r="M290" s="178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104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ht="20.399999999999999" outlineLevel="1" x14ac:dyDescent="0.25">
      <c r="A291" s="154">
        <v>53</v>
      </c>
      <c r="B291" s="160" t="s">
        <v>315</v>
      </c>
      <c r="C291" s="200" t="s">
        <v>316</v>
      </c>
      <c r="D291" s="162" t="s">
        <v>266</v>
      </c>
      <c r="E291" s="172">
        <v>6</v>
      </c>
      <c r="F291" s="284">
        <f>H291+J291</f>
        <v>0</v>
      </c>
      <c r="G291" s="178">
        <f>ROUND(E291*F291,2)</f>
        <v>0</v>
      </c>
      <c r="H291" s="179"/>
      <c r="I291" s="178">
        <f>ROUND(E291*H291,2)</f>
        <v>0</v>
      </c>
      <c r="J291" s="179"/>
      <c r="K291" s="178">
        <f>ROUND(E291*J291,2)</f>
        <v>0</v>
      </c>
      <c r="L291" s="178">
        <v>21</v>
      </c>
      <c r="M291" s="178">
        <f>G291*(1+L291/100)</f>
        <v>0</v>
      </c>
      <c r="N291" s="163">
        <v>0.65</v>
      </c>
      <c r="O291" s="163">
        <f>ROUND(E291*N291,5)</f>
        <v>3.9</v>
      </c>
      <c r="P291" s="163">
        <v>0</v>
      </c>
      <c r="Q291" s="163">
        <f>ROUND(E291*P291,5)</f>
        <v>0</v>
      </c>
      <c r="R291" s="163"/>
      <c r="S291" s="163"/>
      <c r="T291" s="164">
        <v>0.65</v>
      </c>
      <c r="U291" s="163">
        <f>ROUND(E291*T291,2)</f>
        <v>3.9</v>
      </c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102</v>
      </c>
      <c r="AF291" s="153"/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outlineLevel="1" x14ac:dyDescent="0.25">
      <c r="A292" s="154"/>
      <c r="B292" s="160"/>
      <c r="C292" s="201" t="s">
        <v>103</v>
      </c>
      <c r="D292" s="165"/>
      <c r="E292" s="173"/>
      <c r="F292" s="178"/>
      <c r="G292" s="178"/>
      <c r="H292" s="178"/>
      <c r="I292" s="178"/>
      <c r="J292" s="178"/>
      <c r="K292" s="178"/>
      <c r="L292" s="178"/>
      <c r="M292" s="178"/>
      <c r="N292" s="163"/>
      <c r="O292" s="163"/>
      <c r="P292" s="163"/>
      <c r="Q292" s="163"/>
      <c r="R292" s="163"/>
      <c r="S292" s="163"/>
      <c r="T292" s="164"/>
      <c r="U292" s="16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104</v>
      </c>
      <c r="AF292" s="153">
        <v>0</v>
      </c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5">
      <c r="A293" s="154"/>
      <c r="B293" s="160"/>
      <c r="C293" s="201" t="s">
        <v>263</v>
      </c>
      <c r="D293" s="165"/>
      <c r="E293" s="173">
        <v>6</v>
      </c>
      <c r="F293" s="178"/>
      <c r="G293" s="178"/>
      <c r="H293" s="178"/>
      <c r="I293" s="178"/>
      <c r="J293" s="178"/>
      <c r="K293" s="178"/>
      <c r="L293" s="178"/>
      <c r="M293" s="178"/>
      <c r="N293" s="163"/>
      <c r="O293" s="163"/>
      <c r="P293" s="163"/>
      <c r="Q293" s="163"/>
      <c r="R293" s="163"/>
      <c r="S293" s="163"/>
      <c r="T293" s="164"/>
      <c r="U293" s="163"/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104</v>
      </c>
      <c r="AF293" s="153">
        <v>0</v>
      </c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5">
      <c r="A294" s="154">
        <v>54</v>
      </c>
      <c r="B294" s="160" t="s">
        <v>317</v>
      </c>
      <c r="C294" s="200" t="s">
        <v>318</v>
      </c>
      <c r="D294" s="162" t="s">
        <v>124</v>
      </c>
      <c r="E294" s="172">
        <v>2.5</v>
      </c>
      <c r="F294" s="284">
        <f>H294+J294</f>
        <v>0</v>
      </c>
      <c r="G294" s="178">
        <f>ROUND(E294*F294,2)</f>
        <v>0</v>
      </c>
      <c r="H294" s="179"/>
      <c r="I294" s="178">
        <f>ROUND(E294*H294,2)</f>
        <v>0</v>
      </c>
      <c r="J294" s="179"/>
      <c r="K294" s="178">
        <f>ROUND(E294*J294,2)</f>
        <v>0</v>
      </c>
      <c r="L294" s="178">
        <v>21</v>
      </c>
      <c r="M294" s="178">
        <f>G294*(1+L294/100)</f>
        <v>0</v>
      </c>
      <c r="N294" s="163">
        <v>2.5249999999999999</v>
      </c>
      <c r="O294" s="163">
        <f>ROUND(E294*N294,5)</f>
        <v>6.3125</v>
      </c>
      <c r="P294" s="163">
        <v>0</v>
      </c>
      <c r="Q294" s="163">
        <f>ROUND(E294*P294,5)</f>
        <v>0</v>
      </c>
      <c r="R294" s="163"/>
      <c r="S294" s="163"/>
      <c r="T294" s="164">
        <v>1.3</v>
      </c>
      <c r="U294" s="163">
        <f>ROUND(E294*T294,2)</f>
        <v>3.25</v>
      </c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102</v>
      </c>
      <c r="AF294" s="153"/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5">
      <c r="A295" s="154"/>
      <c r="B295" s="160"/>
      <c r="C295" s="201" t="s">
        <v>319</v>
      </c>
      <c r="D295" s="165"/>
      <c r="E295" s="173">
        <v>2.5</v>
      </c>
      <c r="F295" s="178"/>
      <c r="G295" s="178"/>
      <c r="H295" s="178"/>
      <c r="I295" s="178"/>
      <c r="J295" s="178"/>
      <c r="K295" s="178"/>
      <c r="L295" s="178"/>
      <c r="M295" s="178"/>
      <c r="N295" s="163"/>
      <c r="O295" s="163"/>
      <c r="P295" s="163"/>
      <c r="Q295" s="163"/>
      <c r="R295" s="163"/>
      <c r="S295" s="163"/>
      <c r="T295" s="164"/>
      <c r="U295" s="16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104</v>
      </c>
      <c r="AF295" s="153">
        <v>0</v>
      </c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x14ac:dyDescent="0.25">
      <c r="A296" s="155" t="s">
        <v>97</v>
      </c>
      <c r="B296" s="161" t="s">
        <v>60</v>
      </c>
      <c r="C296" s="206" t="s">
        <v>61</v>
      </c>
      <c r="D296" s="169"/>
      <c r="E296" s="177"/>
      <c r="F296" s="180"/>
      <c r="G296" s="180">
        <f>SUMIF(AE297:AE309,"&lt;&gt;NOR",G297:G309)</f>
        <v>0</v>
      </c>
      <c r="H296" s="180"/>
      <c r="I296" s="180">
        <f>SUM(I297:I309)</f>
        <v>0</v>
      </c>
      <c r="J296" s="180"/>
      <c r="K296" s="180">
        <f>SUM(K297:K309)</f>
        <v>0</v>
      </c>
      <c r="L296" s="180"/>
      <c r="M296" s="180">
        <f>SUM(M297:M309)</f>
        <v>0</v>
      </c>
      <c r="N296" s="170"/>
      <c r="O296" s="170">
        <f>SUM(O297:O309)</f>
        <v>0.68469000000000002</v>
      </c>
      <c r="P296" s="170"/>
      <c r="Q296" s="170">
        <f>SUM(Q297:Q309)</f>
        <v>0</v>
      </c>
      <c r="R296" s="170"/>
      <c r="S296" s="170"/>
      <c r="T296" s="171"/>
      <c r="U296" s="170">
        <f>SUM(U297:U309)</f>
        <v>14.899999999999999</v>
      </c>
      <c r="AE296" t="s">
        <v>98</v>
      </c>
    </row>
    <row r="297" spans="1:60" outlineLevel="1" x14ac:dyDescent="0.25">
      <c r="A297" s="154">
        <v>55</v>
      </c>
      <c r="B297" s="160" t="s">
        <v>320</v>
      </c>
      <c r="C297" s="200" t="s">
        <v>321</v>
      </c>
      <c r="D297" s="162" t="s">
        <v>266</v>
      </c>
      <c r="E297" s="172">
        <v>4</v>
      </c>
      <c r="F297" s="284">
        <f>H297+J297</f>
        <v>0</v>
      </c>
      <c r="G297" s="178">
        <f>ROUND(E297*F297,2)</f>
        <v>0</v>
      </c>
      <c r="H297" s="179"/>
      <c r="I297" s="178">
        <f>ROUND(E297*H297,2)</f>
        <v>0</v>
      </c>
      <c r="J297" s="179"/>
      <c r="K297" s="178">
        <f>ROUND(E297*J297,2)</f>
        <v>0</v>
      </c>
      <c r="L297" s="178">
        <v>21</v>
      </c>
      <c r="M297" s="178">
        <f>G297*(1+L297/100)</f>
        <v>0</v>
      </c>
      <c r="N297" s="163">
        <v>0.1133</v>
      </c>
      <c r="O297" s="163">
        <f>ROUND(E297*N297,5)</f>
        <v>0.45319999999999999</v>
      </c>
      <c r="P297" s="163">
        <v>0</v>
      </c>
      <c r="Q297" s="163">
        <f>ROUND(E297*P297,5)</f>
        <v>0</v>
      </c>
      <c r="R297" s="163"/>
      <c r="S297" s="163"/>
      <c r="T297" s="164">
        <v>0.91800000000000004</v>
      </c>
      <c r="U297" s="163">
        <f>ROUND(E297*T297,2)</f>
        <v>3.67</v>
      </c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102</v>
      </c>
      <c r="AF297" s="153"/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5">
      <c r="A298" s="154"/>
      <c r="B298" s="160"/>
      <c r="C298" s="201" t="s">
        <v>322</v>
      </c>
      <c r="D298" s="165"/>
      <c r="E298" s="173">
        <v>4</v>
      </c>
      <c r="F298" s="178"/>
      <c r="G298" s="178"/>
      <c r="H298" s="178"/>
      <c r="I298" s="178"/>
      <c r="J298" s="178"/>
      <c r="K298" s="178"/>
      <c r="L298" s="178"/>
      <c r="M298" s="178"/>
      <c r="N298" s="163"/>
      <c r="O298" s="163"/>
      <c r="P298" s="163"/>
      <c r="Q298" s="163"/>
      <c r="R298" s="163"/>
      <c r="S298" s="163"/>
      <c r="T298" s="164"/>
      <c r="U298" s="163"/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104</v>
      </c>
      <c r="AF298" s="153">
        <v>0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ht="20.399999999999999" outlineLevel="1" x14ac:dyDescent="0.25">
      <c r="A299" s="154">
        <v>56</v>
      </c>
      <c r="B299" s="160" t="s">
        <v>323</v>
      </c>
      <c r="C299" s="200" t="s">
        <v>324</v>
      </c>
      <c r="D299" s="162" t="s">
        <v>266</v>
      </c>
      <c r="E299" s="172">
        <v>1</v>
      </c>
      <c r="F299" s="284">
        <f>H299+J299</f>
        <v>0</v>
      </c>
      <c r="G299" s="178">
        <f>ROUND(E299*F299,2)</f>
        <v>0</v>
      </c>
      <c r="H299" s="179"/>
      <c r="I299" s="178">
        <f>ROUND(E299*H299,2)</f>
        <v>0</v>
      </c>
      <c r="J299" s="179"/>
      <c r="K299" s="178">
        <f>ROUND(E299*J299,2)</f>
        <v>0</v>
      </c>
      <c r="L299" s="178">
        <v>21</v>
      </c>
      <c r="M299" s="178">
        <f>G299*(1+L299/100)</f>
        <v>0</v>
      </c>
      <c r="N299" s="163">
        <v>0.11840000000000001</v>
      </c>
      <c r="O299" s="163">
        <f>ROUND(E299*N299,5)</f>
        <v>0.11840000000000001</v>
      </c>
      <c r="P299" s="163">
        <v>0</v>
      </c>
      <c r="Q299" s="163">
        <f>ROUND(E299*P299,5)</f>
        <v>0</v>
      </c>
      <c r="R299" s="163"/>
      <c r="S299" s="163"/>
      <c r="T299" s="164">
        <v>0.91800000000000004</v>
      </c>
      <c r="U299" s="163">
        <f>ROUND(E299*T299,2)</f>
        <v>0.92</v>
      </c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 t="s">
        <v>102</v>
      </c>
      <c r="AF299" s="153"/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</row>
    <row r="300" spans="1:60" outlineLevel="1" x14ac:dyDescent="0.25">
      <c r="A300" s="154"/>
      <c r="B300" s="160"/>
      <c r="C300" s="201" t="s">
        <v>325</v>
      </c>
      <c r="D300" s="165"/>
      <c r="E300" s="173"/>
      <c r="F300" s="178"/>
      <c r="G300" s="178"/>
      <c r="H300" s="178"/>
      <c r="I300" s="178"/>
      <c r="J300" s="178"/>
      <c r="K300" s="178"/>
      <c r="L300" s="178"/>
      <c r="M300" s="178"/>
      <c r="N300" s="163"/>
      <c r="O300" s="163"/>
      <c r="P300" s="163"/>
      <c r="Q300" s="163"/>
      <c r="R300" s="163"/>
      <c r="S300" s="163"/>
      <c r="T300" s="164"/>
      <c r="U300" s="163"/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104</v>
      </c>
      <c r="AF300" s="153">
        <v>0</v>
      </c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5">
      <c r="A301" s="154"/>
      <c r="B301" s="160"/>
      <c r="C301" s="201" t="s">
        <v>326</v>
      </c>
      <c r="D301" s="165"/>
      <c r="E301" s="173">
        <v>1</v>
      </c>
      <c r="F301" s="178"/>
      <c r="G301" s="178"/>
      <c r="H301" s="178"/>
      <c r="I301" s="178"/>
      <c r="J301" s="178"/>
      <c r="K301" s="178"/>
      <c r="L301" s="178"/>
      <c r="M301" s="178"/>
      <c r="N301" s="163"/>
      <c r="O301" s="163"/>
      <c r="P301" s="163"/>
      <c r="Q301" s="163"/>
      <c r="R301" s="163"/>
      <c r="S301" s="163"/>
      <c r="T301" s="164"/>
      <c r="U301" s="163"/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104</v>
      </c>
      <c r="AF301" s="153">
        <v>0</v>
      </c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5">
      <c r="A302" s="154">
        <v>57</v>
      </c>
      <c r="B302" s="160" t="s">
        <v>327</v>
      </c>
      <c r="C302" s="200" t="s">
        <v>328</v>
      </c>
      <c r="D302" s="162" t="s">
        <v>117</v>
      </c>
      <c r="E302" s="172">
        <v>26.3</v>
      </c>
      <c r="F302" s="284">
        <f>H302+J302</f>
        <v>0</v>
      </c>
      <c r="G302" s="178">
        <f>ROUND(E302*F302,2)</f>
        <v>0</v>
      </c>
      <c r="H302" s="179"/>
      <c r="I302" s="178">
        <f>ROUND(E302*H302,2)</f>
        <v>0</v>
      </c>
      <c r="J302" s="179"/>
      <c r="K302" s="178">
        <f>ROUND(E302*J302,2)</f>
        <v>0</v>
      </c>
      <c r="L302" s="178">
        <v>21</v>
      </c>
      <c r="M302" s="178">
        <f>G302*(1+L302/100)</f>
        <v>0</v>
      </c>
      <c r="N302" s="163">
        <v>4.3E-3</v>
      </c>
      <c r="O302" s="163">
        <f>ROUND(E302*N302,5)</f>
        <v>0.11309</v>
      </c>
      <c r="P302" s="163">
        <v>0</v>
      </c>
      <c r="Q302" s="163">
        <f>ROUND(E302*P302,5)</f>
        <v>0</v>
      </c>
      <c r="R302" s="163"/>
      <c r="S302" s="163"/>
      <c r="T302" s="164">
        <v>0.20799999999999999</v>
      </c>
      <c r="U302" s="163">
        <f>ROUND(E302*T302,2)</f>
        <v>5.47</v>
      </c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102</v>
      </c>
      <c r="AF302" s="153"/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5">
      <c r="A303" s="154"/>
      <c r="B303" s="160"/>
      <c r="C303" s="201" t="s">
        <v>329</v>
      </c>
      <c r="D303" s="165"/>
      <c r="E303" s="173">
        <v>26.3</v>
      </c>
      <c r="F303" s="178"/>
      <c r="G303" s="178"/>
      <c r="H303" s="178"/>
      <c r="I303" s="178"/>
      <c r="J303" s="178"/>
      <c r="K303" s="178"/>
      <c r="L303" s="178"/>
      <c r="M303" s="178"/>
      <c r="N303" s="163"/>
      <c r="O303" s="163"/>
      <c r="P303" s="163"/>
      <c r="Q303" s="163"/>
      <c r="R303" s="163"/>
      <c r="S303" s="163"/>
      <c r="T303" s="164"/>
      <c r="U303" s="163"/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104</v>
      </c>
      <c r="AF303" s="153">
        <v>0</v>
      </c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5">
      <c r="A304" s="154">
        <v>58</v>
      </c>
      <c r="B304" s="160" t="s">
        <v>330</v>
      </c>
      <c r="C304" s="200" t="s">
        <v>331</v>
      </c>
      <c r="D304" s="162" t="s">
        <v>117</v>
      </c>
      <c r="E304" s="172">
        <v>26.3</v>
      </c>
      <c r="F304" s="284">
        <f>H304+J304</f>
        <v>0</v>
      </c>
      <c r="G304" s="178">
        <f>ROUND(E304*F304,2)</f>
        <v>0</v>
      </c>
      <c r="H304" s="179"/>
      <c r="I304" s="178">
        <f>ROUND(E304*H304,2)</f>
        <v>0</v>
      </c>
      <c r="J304" s="179"/>
      <c r="K304" s="178">
        <f>ROUND(E304*J304,2)</f>
        <v>0</v>
      </c>
      <c r="L304" s="178">
        <v>21</v>
      </c>
      <c r="M304" s="178">
        <f>G304*(1+L304/100)</f>
        <v>0</v>
      </c>
      <c r="N304" s="163">
        <v>0</v>
      </c>
      <c r="O304" s="163">
        <f>ROUND(E304*N304,5)</f>
        <v>0</v>
      </c>
      <c r="P304" s="163">
        <v>0</v>
      </c>
      <c r="Q304" s="163">
        <f>ROUND(E304*P304,5)</f>
        <v>0</v>
      </c>
      <c r="R304" s="163"/>
      <c r="S304" s="163"/>
      <c r="T304" s="164">
        <v>3.6999999999999998E-2</v>
      </c>
      <c r="U304" s="163">
        <f>ROUND(E304*T304,2)</f>
        <v>0.97</v>
      </c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102</v>
      </c>
      <c r="AF304" s="153"/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5">
      <c r="A305" s="154"/>
      <c r="B305" s="160"/>
      <c r="C305" s="201" t="s">
        <v>329</v>
      </c>
      <c r="D305" s="165"/>
      <c r="E305" s="173">
        <v>26.3</v>
      </c>
      <c r="F305" s="178"/>
      <c r="G305" s="178"/>
      <c r="H305" s="178"/>
      <c r="I305" s="178"/>
      <c r="J305" s="178"/>
      <c r="K305" s="178"/>
      <c r="L305" s="178"/>
      <c r="M305" s="178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104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5">
      <c r="A306" s="154">
        <v>59</v>
      </c>
      <c r="B306" s="160" t="s">
        <v>332</v>
      </c>
      <c r="C306" s="200" t="s">
        <v>333</v>
      </c>
      <c r="D306" s="162" t="s">
        <v>117</v>
      </c>
      <c r="E306" s="172">
        <v>26.3</v>
      </c>
      <c r="F306" s="284">
        <f>H306+J306</f>
        <v>0</v>
      </c>
      <c r="G306" s="178">
        <f>ROUND(E306*F306,2)</f>
        <v>0</v>
      </c>
      <c r="H306" s="179"/>
      <c r="I306" s="178">
        <f>ROUND(E306*H306,2)</f>
        <v>0</v>
      </c>
      <c r="J306" s="179"/>
      <c r="K306" s="178">
        <f>ROUND(E306*J306,2)</f>
        <v>0</v>
      </c>
      <c r="L306" s="178">
        <v>21</v>
      </c>
      <c r="M306" s="178">
        <f>G306*(1+L306/100)</f>
        <v>0</v>
      </c>
      <c r="N306" s="163">
        <v>0</v>
      </c>
      <c r="O306" s="163">
        <f>ROUND(E306*N306,5)</f>
        <v>0</v>
      </c>
      <c r="P306" s="163">
        <v>0</v>
      </c>
      <c r="Q306" s="163">
        <f>ROUND(E306*P306,5)</f>
        <v>0</v>
      </c>
      <c r="R306" s="163"/>
      <c r="S306" s="163"/>
      <c r="T306" s="164">
        <v>5.5E-2</v>
      </c>
      <c r="U306" s="163">
        <f>ROUND(E306*T306,2)</f>
        <v>1.45</v>
      </c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102</v>
      </c>
      <c r="AF306" s="153"/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outlineLevel="1" x14ac:dyDescent="0.25">
      <c r="A307" s="154"/>
      <c r="B307" s="160"/>
      <c r="C307" s="201" t="s">
        <v>329</v>
      </c>
      <c r="D307" s="165"/>
      <c r="E307" s="173">
        <v>26.3</v>
      </c>
      <c r="F307" s="178"/>
      <c r="G307" s="178"/>
      <c r="H307" s="178"/>
      <c r="I307" s="178"/>
      <c r="J307" s="178"/>
      <c r="K307" s="178"/>
      <c r="L307" s="178"/>
      <c r="M307" s="178"/>
      <c r="N307" s="163"/>
      <c r="O307" s="163"/>
      <c r="P307" s="163"/>
      <c r="Q307" s="163"/>
      <c r="R307" s="163"/>
      <c r="S307" s="163"/>
      <c r="T307" s="164"/>
      <c r="U307" s="16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 t="s">
        <v>104</v>
      </c>
      <c r="AF307" s="153">
        <v>0</v>
      </c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</row>
    <row r="308" spans="1:60" outlineLevel="1" x14ac:dyDescent="0.25">
      <c r="A308" s="154">
        <v>60</v>
      </c>
      <c r="B308" s="160" t="s">
        <v>334</v>
      </c>
      <c r="C308" s="200" t="s">
        <v>335</v>
      </c>
      <c r="D308" s="162" t="s">
        <v>117</v>
      </c>
      <c r="E308" s="172">
        <v>22</v>
      </c>
      <c r="F308" s="284">
        <f>H308+J308</f>
        <v>0</v>
      </c>
      <c r="G308" s="178">
        <f>ROUND(E308*F308,2)</f>
        <v>0</v>
      </c>
      <c r="H308" s="179"/>
      <c r="I308" s="178">
        <f>ROUND(E308*H308,2)</f>
        <v>0</v>
      </c>
      <c r="J308" s="179"/>
      <c r="K308" s="178">
        <f>ROUND(E308*J308,2)</f>
        <v>0</v>
      </c>
      <c r="L308" s="178">
        <v>21</v>
      </c>
      <c r="M308" s="178">
        <f>G308*(1+L308/100)</f>
        <v>0</v>
      </c>
      <c r="N308" s="163">
        <v>0</v>
      </c>
      <c r="O308" s="163">
        <f>ROUND(E308*N308,5)</f>
        <v>0</v>
      </c>
      <c r="P308" s="163">
        <v>0</v>
      </c>
      <c r="Q308" s="163">
        <f>ROUND(E308*P308,5)</f>
        <v>0</v>
      </c>
      <c r="R308" s="163"/>
      <c r="S308" s="163"/>
      <c r="T308" s="164">
        <v>0.11</v>
      </c>
      <c r="U308" s="163">
        <f>ROUND(E308*T308,2)</f>
        <v>2.42</v>
      </c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102</v>
      </c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outlineLevel="1" x14ac:dyDescent="0.25">
      <c r="A309" s="154"/>
      <c r="B309" s="160"/>
      <c r="C309" s="201" t="s">
        <v>336</v>
      </c>
      <c r="D309" s="165"/>
      <c r="E309" s="173">
        <v>22</v>
      </c>
      <c r="F309" s="178"/>
      <c r="G309" s="178"/>
      <c r="H309" s="178"/>
      <c r="I309" s="178"/>
      <c r="J309" s="178"/>
      <c r="K309" s="178"/>
      <c r="L309" s="178"/>
      <c r="M309" s="178"/>
      <c r="N309" s="163"/>
      <c r="O309" s="163"/>
      <c r="P309" s="163"/>
      <c r="Q309" s="163"/>
      <c r="R309" s="163"/>
      <c r="S309" s="163"/>
      <c r="T309" s="164"/>
      <c r="U309" s="16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104</v>
      </c>
      <c r="AF309" s="153">
        <v>0</v>
      </c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x14ac:dyDescent="0.25">
      <c r="A310" s="155" t="s">
        <v>97</v>
      </c>
      <c r="B310" s="161" t="s">
        <v>62</v>
      </c>
      <c r="C310" s="206" t="s">
        <v>63</v>
      </c>
      <c r="D310" s="169"/>
      <c r="E310" s="177"/>
      <c r="F310" s="180"/>
      <c r="G310" s="180">
        <f>SUMIF(AE311:AE316,"&lt;&gt;NOR",G311:G316)</f>
        <v>0</v>
      </c>
      <c r="H310" s="180"/>
      <c r="I310" s="180">
        <f>SUM(I311:I316)</f>
        <v>0</v>
      </c>
      <c r="J310" s="180"/>
      <c r="K310" s="180">
        <f>SUM(K311:K316)</f>
        <v>0</v>
      </c>
      <c r="L310" s="180"/>
      <c r="M310" s="180">
        <f>SUM(M311:M316)</f>
        <v>0</v>
      </c>
      <c r="N310" s="170"/>
      <c r="O310" s="170">
        <f>SUM(O311:O316)</f>
        <v>0</v>
      </c>
      <c r="P310" s="170"/>
      <c r="Q310" s="170">
        <f>SUM(Q311:Q316)</f>
        <v>0.57399999999999995</v>
      </c>
      <c r="R310" s="170"/>
      <c r="S310" s="170"/>
      <c r="T310" s="171"/>
      <c r="U310" s="170">
        <f>SUM(U311:U316)</f>
        <v>4.12</v>
      </c>
      <c r="AE310" t="s">
        <v>98</v>
      </c>
    </row>
    <row r="311" spans="1:60" outlineLevel="1" x14ac:dyDescent="0.25">
      <c r="A311" s="154">
        <v>61</v>
      </c>
      <c r="B311" s="160" t="s">
        <v>337</v>
      </c>
      <c r="C311" s="200" t="s">
        <v>338</v>
      </c>
      <c r="D311" s="162" t="s">
        <v>266</v>
      </c>
      <c r="E311" s="172">
        <v>7</v>
      </c>
      <c r="F311" s="284">
        <f>H311+J311</f>
        <v>0</v>
      </c>
      <c r="G311" s="178">
        <f>ROUND(E311*F311,2)</f>
        <v>0</v>
      </c>
      <c r="H311" s="179"/>
      <c r="I311" s="178">
        <f>ROUND(E311*H311,2)</f>
        <v>0</v>
      </c>
      <c r="J311" s="179"/>
      <c r="K311" s="178">
        <f>ROUND(E311*J311,2)</f>
        <v>0</v>
      </c>
      <c r="L311" s="178">
        <v>21</v>
      </c>
      <c r="M311" s="178">
        <f>G311*(1+L311/100)</f>
        <v>0</v>
      </c>
      <c r="N311" s="163">
        <v>0</v>
      </c>
      <c r="O311" s="163">
        <f>ROUND(E311*N311,5)</f>
        <v>0</v>
      </c>
      <c r="P311" s="163">
        <v>8.2000000000000003E-2</v>
      </c>
      <c r="Q311" s="163">
        <f>ROUND(E311*P311,5)</f>
        <v>0.57399999999999995</v>
      </c>
      <c r="R311" s="163"/>
      <c r="S311" s="163"/>
      <c r="T311" s="164">
        <v>0.58799999999999997</v>
      </c>
      <c r="U311" s="163">
        <f>ROUND(E311*T311,2)</f>
        <v>4.12</v>
      </c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102</v>
      </c>
      <c r="AF311" s="153"/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5">
      <c r="A312" s="154"/>
      <c r="B312" s="160"/>
      <c r="C312" s="201" t="s">
        <v>339</v>
      </c>
      <c r="D312" s="165"/>
      <c r="E312" s="173">
        <v>4</v>
      </c>
      <c r="F312" s="178"/>
      <c r="G312" s="178"/>
      <c r="H312" s="178"/>
      <c r="I312" s="178"/>
      <c r="J312" s="178"/>
      <c r="K312" s="178"/>
      <c r="L312" s="178"/>
      <c r="M312" s="178"/>
      <c r="N312" s="163"/>
      <c r="O312" s="163"/>
      <c r="P312" s="163"/>
      <c r="Q312" s="163"/>
      <c r="R312" s="163"/>
      <c r="S312" s="163"/>
      <c r="T312" s="164"/>
      <c r="U312" s="16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104</v>
      </c>
      <c r="AF312" s="153">
        <v>0</v>
      </c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5">
      <c r="A313" s="154"/>
      <c r="B313" s="160"/>
      <c r="C313" s="201" t="s">
        <v>340</v>
      </c>
      <c r="D313" s="165"/>
      <c r="E313" s="173"/>
      <c r="F313" s="178"/>
      <c r="G313" s="178"/>
      <c r="H313" s="178"/>
      <c r="I313" s="178"/>
      <c r="J313" s="178"/>
      <c r="K313" s="178"/>
      <c r="L313" s="178"/>
      <c r="M313" s="178"/>
      <c r="N313" s="163"/>
      <c r="O313" s="163"/>
      <c r="P313" s="163"/>
      <c r="Q313" s="163"/>
      <c r="R313" s="163"/>
      <c r="S313" s="163"/>
      <c r="T313" s="164"/>
      <c r="U313" s="16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104</v>
      </c>
      <c r="AF313" s="153">
        <v>0</v>
      </c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5">
      <c r="A314" s="154"/>
      <c r="B314" s="160"/>
      <c r="C314" s="201" t="s">
        <v>341</v>
      </c>
      <c r="D314" s="165"/>
      <c r="E314" s="173">
        <v>1</v>
      </c>
      <c r="F314" s="178"/>
      <c r="G314" s="178"/>
      <c r="H314" s="178"/>
      <c r="I314" s="178"/>
      <c r="J314" s="178"/>
      <c r="K314" s="178"/>
      <c r="L314" s="178"/>
      <c r="M314" s="178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104</v>
      </c>
      <c r="AF314" s="153">
        <v>0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outlineLevel="1" x14ac:dyDescent="0.25">
      <c r="A315" s="154"/>
      <c r="B315" s="160"/>
      <c r="C315" s="201" t="s">
        <v>342</v>
      </c>
      <c r="D315" s="165"/>
      <c r="E315" s="173">
        <v>1</v>
      </c>
      <c r="F315" s="178"/>
      <c r="G315" s="178"/>
      <c r="H315" s="178"/>
      <c r="I315" s="178"/>
      <c r="J315" s="178"/>
      <c r="K315" s="178"/>
      <c r="L315" s="178"/>
      <c r="M315" s="178"/>
      <c r="N315" s="163"/>
      <c r="O315" s="163"/>
      <c r="P315" s="163"/>
      <c r="Q315" s="163"/>
      <c r="R315" s="163"/>
      <c r="S315" s="163"/>
      <c r="T315" s="164"/>
      <c r="U315" s="16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104</v>
      </c>
      <c r="AF315" s="153">
        <v>0</v>
      </c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5">
      <c r="A316" s="154"/>
      <c r="B316" s="160"/>
      <c r="C316" s="201" t="s">
        <v>343</v>
      </c>
      <c r="D316" s="165"/>
      <c r="E316" s="173">
        <v>1</v>
      </c>
      <c r="F316" s="178"/>
      <c r="G316" s="178"/>
      <c r="H316" s="178"/>
      <c r="I316" s="178"/>
      <c r="J316" s="178"/>
      <c r="K316" s="178"/>
      <c r="L316" s="178"/>
      <c r="M316" s="178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104</v>
      </c>
      <c r="AF316" s="153">
        <v>0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x14ac:dyDescent="0.25">
      <c r="A317" s="155" t="s">
        <v>97</v>
      </c>
      <c r="B317" s="161" t="s">
        <v>64</v>
      </c>
      <c r="C317" s="206" t="s">
        <v>65</v>
      </c>
      <c r="D317" s="169"/>
      <c r="E317" s="177"/>
      <c r="F317" s="180"/>
      <c r="G317" s="180">
        <f>SUMIF(AE318:AE344,"&lt;&gt;NOR",G318:G344)</f>
        <v>0</v>
      </c>
      <c r="H317" s="180"/>
      <c r="I317" s="180">
        <f>SUM(I318:I344)</f>
        <v>0</v>
      </c>
      <c r="J317" s="180"/>
      <c r="K317" s="180">
        <f>SUM(K318:K344)</f>
        <v>0</v>
      </c>
      <c r="L317" s="180"/>
      <c r="M317" s="180">
        <f>SUM(M318:M344)</f>
        <v>0</v>
      </c>
      <c r="N317" s="170"/>
      <c r="O317" s="170">
        <f>SUM(O318:O344)</f>
        <v>0</v>
      </c>
      <c r="P317" s="170"/>
      <c r="Q317" s="170">
        <f>SUM(Q318:Q344)</f>
        <v>0</v>
      </c>
      <c r="R317" s="170"/>
      <c r="S317" s="170"/>
      <c r="T317" s="171"/>
      <c r="U317" s="170">
        <f>SUM(U318:U344)</f>
        <v>227.55</v>
      </c>
      <c r="AE317" t="s">
        <v>98</v>
      </c>
    </row>
    <row r="318" spans="1:60" outlineLevel="1" x14ac:dyDescent="0.25">
      <c r="A318" s="154">
        <v>62</v>
      </c>
      <c r="B318" s="160" t="s">
        <v>344</v>
      </c>
      <c r="C318" s="200" t="s">
        <v>345</v>
      </c>
      <c r="D318" s="162" t="s">
        <v>101</v>
      </c>
      <c r="E318" s="172">
        <v>11.15</v>
      </c>
      <c r="F318" s="284">
        <f>H318+J318</f>
        <v>0</v>
      </c>
      <c r="G318" s="178">
        <f>ROUND(E318*F318,2)</f>
        <v>0</v>
      </c>
      <c r="H318" s="179"/>
      <c r="I318" s="178">
        <f>ROUND(E318*H318,2)</f>
        <v>0</v>
      </c>
      <c r="J318" s="179"/>
      <c r="K318" s="178">
        <f>ROUND(E318*J318,2)</f>
        <v>0</v>
      </c>
      <c r="L318" s="178">
        <v>21</v>
      </c>
      <c r="M318" s="178">
        <f>G318*(1+L318/100)</f>
        <v>0</v>
      </c>
      <c r="N318" s="163">
        <v>0</v>
      </c>
      <c r="O318" s="163">
        <f>ROUND(E318*N318,5)</f>
        <v>0</v>
      </c>
      <c r="P318" s="163">
        <v>0</v>
      </c>
      <c r="Q318" s="163">
        <f>ROUND(E318*P318,5)</f>
        <v>0</v>
      </c>
      <c r="R318" s="163"/>
      <c r="S318" s="163"/>
      <c r="T318" s="164">
        <v>0.115</v>
      </c>
      <c r="U318" s="163">
        <f>ROUND(E318*T318,2)</f>
        <v>1.28</v>
      </c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102</v>
      </c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5">
      <c r="A319" s="154"/>
      <c r="B319" s="160"/>
      <c r="C319" s="201" t="s">
        <v>257</v>
      </c>
      <c r="D319" s="165"/>
      <c r="E319" s="173">
        <v>11.15</v>
      </c>
      <c r="F319" s="178"/>
      <c r="G319" s="178"/>
      <c r="H319" s="178"/>
      <c r="I319" s="178"/>
      <c r="J319" s="178"/>
      <c r="K319" s="178"/>
      <c r="L319" s="178"/>
      <c r="M319" s="178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104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outlineLevel="1" x14ac:dyDescent="0.25">
      <c r="A320" s="154">
        <v>63</v>
      </c>
      <c r="B320" s="160" t="s">
        <v>346</v>
      </c>
      <c r="C320" s="200" t="s">
        <v>347</v>
      </c>
      <c r="D320" s="162" t="s">
        <v>348</v>
      </c>
      <c r="E320" s="172">
        <v>690.72850000000005</v>
      </c>
      <c r="F320" s="284">
        <f>H320+J320</f>
        <v>0</v>
      </c>
      <c r="G320" s="178">
        <f>ROUND(E320*F320,2)</f>
        <v>0</v>
      </c>
      <c r="H320" s="179"/>
      <c r="I320" s="178">
        <f>ROUND(E320*H320,2)</f>
        <v>0</v>
      </c>
      <c r="J320" s="179"/>
      <c r="K320" s="178">
        <f>ROUND(E320*J320,2)</f>
        <v>0</v>
      </c>
      <c r="L320" s="178">
        <v>21</v>
      </c>
      <c r="M320" s="178">
        <f>G320*(1+L320/100)</f>
        <v>0</v>
      </c>
      <c r="N320" s="163">
        <v>0</v>
      </c>
      <c r="O320" s="163">
        <f>ROUND(E320*N320,5)</f>
        <v>0</v>
      </c>
      <c r="P320" s="163">
        <v>0</v>
      </c>
      <c r="Q320" s="163">
        <f>ROUND(E320*P320,5)</f>
        <v>0</v>
      </c>
      <c r="R320" s="163"/>
      <c r="S320" s="163"/>
      <c r="T320" s="164">
        <v>0.01</v>
      </c>
      <c r="U320" s="163">
        <f>ROUND(E320*T320,2)</f>
        <v>6.91</v>
      </c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102</v>
      </c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5">
      <c r="A321" s="154"/>
      <c r="B321" s="160"/>
      <c r="C321" s="201" t="s">
        <v>176</v>
      </c>
      <c r="D321" s="165"/>
      <c r="E321" s="173"/>
      <c r="F321" s="178"/>
      <c r="G321" s="178"/>
      <c r="H321" s="178"/>
      <c r="I321" s="178"/>
      <c r="J321" s="178"/>
      <c r="K321" s="178"/>
      <c r="L321" s="178"/>
      <c r="M321" s="178"/>
      <c r="N321" s="163"/>
      <c r="O321" s="163"/>
      <c r="P321" s="163"/>
      <c r="Q321" s="163"/>
      <c r="R321" s="163"/>
      <c r="S321" s="163"/>
      <c r="T321" s="164"/>
      <c r="U321" s="16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104</v>
      </c>
      <c r="AF321" s="153">
        <v>0</v>
      </c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5">
      <c r="A322" s="154"/>
      <c r="B322" s="160"/>
      <c r="C322" s="201" t="s">
        <v>349</v>
      </c>
      <c r="D322" s="165"/>
      <c r="E322" s="173">
        <v>394.702</v>
      </c>
      <c r="F322" s="178"/>
      <c r="G322" s="178"/>
      <c r="H322" s="178"/>
      <c r="I322" s="178"/>
      <c r="J322" s="178"/>
      <c r="K322" s="178"/>
      <c r="L322" s="178"/>
      <c r="M322" s="178"/>
      <c r="N322" s="163"/>
      <c r="O322" s="163"/>
      <c r="P322" s="163"/>
      <c r="Q322" s="163"/>
      <c r="R322" s="163"/>
      <c r="S322" s="163"/>
      <c r="T322" s="164"/>
      <c r="U322" s="16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104</v>
      </c>
      <c r="AF322" s="153">
        <v>0</v>
      </c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5">
      <c r="A323" s="154"/>
      <c r="B323" s="160"/>
      <c r="C323" s="201" t="s">
        <v>350</v>
      </c>
      <c r="D323" s="165"/>
      <c r="E323" s="173">
        <v>296.0265</v>
      </c>
      <c r="F323" s="178"/>
      <c r="G323" s="178"/>
      <c r="H323" s="178"/>
      <c r="I323" s="178"/>
      <c r="J323" s="178"/>
      <c r="K323" s="178"/>
      <c r="L323" s="178"/>
      <c r="M323" s="178"/>
      <c r="N323" s="163"/>
      <c r="O323" s="163"/>
      <c r="P323" s="163"/>
      <c r="Q323" s="163"/>
      <c r="R323" s="163"/>
      <c r="S323" s="163"/>
      <c r="T323" s="164"/>
      <c r="U323" s="163"/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104</v>
      </c>
      <c r="AF323" s="153">
        <v>0</v>
      </c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5">
      <c r="A324" s="154">
        <v>64</v>
      </c>
      <c r="B324" s="160" t="s">
        <v>351</v>
      </c>
      <c r="C324" s="200" t="s">
        <v>352</v>
      </c>
      <c r="D324" s="162" t="s">
        <v>348</v>
      </c>
      <c r="E324" s="172">
        <v>13123.8415</v>
      </c>
      <c r="F324" s="284">
        <f>H324+J324</f>
        <v>0</v>
      </c>
      <c r="G324" s="178">
        <f>ROUND(E324*F324,2)</f>
        <v>0</v>
      </c>
      <c r="H324" s="179"/>
      <c r="I324" s="178">
        <f>ROUND(E324*H324,2)</f>
        <v>0</v>
      </c>
      <c r="J324" s="179"/>
      <c r="K324" s="178">
        <f>ROUND(E324*J324,2)</f>
        <v>0</v>
      </c>
      <c r="L324" s="178">
        <v>21</v>
      </c>
      <c r="M324" s="178">
        <f>G324*(1+L324/100)</f>
        <v>0</v>
      </c>
      <c r="N324" s="163">
        <v>0</v>
      </c>
      <c r="O324" s="163">
        <f>ROUND(E324*N324,5)</f>
        <v>0</v>
      </c>
      <c r="P324" s="163">
        <v>0</v>
      </c>
      <c r="Q324" s="163">
        <f>ROUND(E324*P324,5)</f>
        <v>0</v>
      </c>
      <c r="R324" s="163"/>
      <c r="S324" s="163"/>
      <c r="T324" s="164">
        <v>0</v>
      </c>
      <c r="U324" s="163">
        <f>ROUND(E324*T324,2)</f>
        <v>0</v>
      </c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102</v>
      </c>
      <c r="AF324" s="153"/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5">
      <c r="A325" s="154"/>
      <c r="B325" s="160"/>
      <c r="C325" s="201" t="s">
        <v>353</v>
      </c>
      <c r="D325" s="165"/>
      <c r="E325" s="173">
        <v>13123.8415</v>
      </c>
      <c r="F325" s="178"/>
      <c r="G325" s="178"/>
      <c r="H325" s="178"/>
      <c r="I325" s="178"/>
      <c r="J325" s="178"/>
      <c r="K325" s="178"/>
      <c r="L325" s="178"/>
      <c r="M325" s="178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104</v>
      </c>
      <c r="AF325" s="153">
        <v>0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5">
      <c r="A326" s="154">
        <v>65</v>
      </c>
      <c r="B326" s="160" t="s">
        <v>354</v>
      </c>
      <c r="C326" s="200" t="s">
        <v>355</v>
      </c>
      <c r="D326" s="162" t="s">
        <v>348</v>
      </c>
      <c r="E326" s="172">
        <v>109.72499999999999</v>
      </c>
      <c r="F326" s="284">
        <f>H326+J326</f>
        <v>0</v>
      </c>
      <c r="G326" s="178">
        <f>ROUND(E326*F326,2)</f>
        <v>0</v>
      </c>
      <c r="H326" s="179"/>
      <c r="I326" s="178">
        <f>ROUND(E326*H326,2)</f>
        <v>0</v>
      </c>
      <c r="J326" s="179"/>
      <c r="K326" s="178">
        <f>ROUND(E326*J326,2)</f>
        <v>0</v>
      </c>
      <c r="L326" s="178">
        <v>21</v>
      </c>
      <c r="M326" s="178">
        <f>G326*(1+L326/100)</f>
        <v>0</v>
      </c>
      <c r="N326" s="163">
        <v>0</v>
      </c>
      <c r="O326" s="163">
        <f>ROUND(E326*N326,5)</f>
        <v>0</v>
      </c>
      <c r="P326" s="163">
        <v>0</v>
      </c>
      <c r="Q326" s="163">
        <f>ROUND(E326*P326,5)</f>
        <v>0</v>
      </c>
      <c r="R326" s="163"/>
      <c r="S326" s="163"/>
      <c r="T326" s="164">
        <v>0.68799999999999994</v>
      </c>
      <c r="U326" s="163">
        <f>ROUND(E326*T326,2)</f>
        <v>75.489999999999995</v>
      </c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102</v>
      </c>
      <c r="AF326" s="153"/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5">
      <c r="A327" s="154"/>
      <c r="B327" s="160"/>
      <c r="C327" s="201" t="s">
        <v>176</v>
      </c>
      <c r="D327" s="165"/>
      <c r="E327" s="173"/>
      <c r="F327" s="178"/>
      <c r="G327" s="178"/>
      <c r="H327" s="178"/>
      <c r="I327" s="178"/>
      <c r="J327" s="178"/>
      <c r="K327" s="178"/>
      <c r="L327" s="178"/>
      <c r="M327" s="178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104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outlineLevel="1" x14ac:dyDescent="0.25">
      <c r="A328" s="154"/>
      <c r="B328" s="160"/>
      <c r="C328" s="201" t="s">
        <v>356</v>
      </c>
      <c r="D328" s="165"/>
      <c r="E328" s="173"/>
      <c r="F328" s="178"/>
      <c r="G328" s="178"/>
      <c r="H328" s="178"/>
      <c r="I328" s="178"/>
      <c r="J328" s="178"/>
      <c r="K328" s="178"/>
      <c r="L328" s="178"/>
      <c r="M328" s="178"/>
      <c r="N328" s="163"/>
      <c r="O328" s="163"/>
      <c r="P328" s="163"/>
      <c r="Q328" s="163"/>
      <c r="R328" s="163"/>
      <c r="S328" s="163"/>
      <c r="T328" s="164"/>
      <c r="U328" s="16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104</v>
      </c>
      <c r="AF328" s="153">
        <v>0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5">
      <c r="A329" s="154"/>
      <c r="B329" s="160"/>
      <c r="C329" s="201" t="s">
        <v>357</v>
      </c>
      <c r="D329" s="165"/>
      <c r="E329" s="173">
        <v>1.32</v>
      </c>
      <c r="F329" s="178"/>
      <c r="G329" s="178"/>
      <c r="H329" s="178"/>
      <c r="I329" s="178"/>
      <c r="J329" s="178"/>
      <c r="K329" s="178"/>
      <c r="L329" s="178"/>
      <c r="M329" s="178"/>
      <c r="N329" s="163"/>
      <c r="O329" s="163"/>
      <c r="P329" s="163"/>
      <c r="Q329" s="163"/>
      <c r="R329" s="163"/>
      <c r="S329" s="163"/>
      <c r="T329" s="164"/>
      <c r="U329" s="16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104</v>
      </c>
      <c r="AF329" s="153">
        <v>0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5">
      <c r="A330" s="154"/>
      <c r="B330" s="160"/>
      <c r="C330" s="201" t="s">
        <v>358</v>
      </c>
      <c r="D330" s="165"/>
      <c r="E330" s="173">
        <v>108.405</v>
      </c>
      <c r="F330" s="178"/>
      <c r="G330" s="178"/>
      <c r="H330" s="178"/>
      <c r="I330" s="178"/>
      <c r="J330" s="178"/>
      <c r="K330" s="178"/>
      <c r="L330" s="178"/>
      <c r="M330" s="178"/>
      <c r="N330" s="163"/>
      <c r="O330" s="163"/>
      <c r="P330" s="163"/>
      <c r="Q330" s="163"/>
      <c r="R330" s="163"/>
      <c r="S330" s="163"/>
      <c r="T330" s="164"/>
      <c r="U330" s="163"/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104</v>
      </c>
      <c r="AF330" s="153">
        <v>0</v>
      </c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5">
      <c r="A331" s="154">
        <v>66</v>
      </c>
      <c r="B331" s="160" t="s">
        <v>359</v>
      </c>
      <c r="C331" s="200" t="s">
        <v>360</v>
      </c>
      <c r="D331" s="162" t="s">
        <v>348</v>
      </c>
      <c r="E331" s="172">
        <v>416.95499999999998</v>
      </c>
      <c r="F331" s="284">
        <f>H331+J331</f>
        <v>0</v>
      </c>
      <c r="G331" s="178">
        <f>ROUND(E331*F331,2)</f>
        <v>0</v>
      </c>
      <c r="H331" s="179"/>
      <c r="I331" s="178">
        <f>ROUND(E331*H331,2)</f>
        <v>0</v>
      </c>
      <c r="J331" s="179"/>
      <c r="K331" s="178">
        <f>ROUND(E331*J331,2)</f>
        <v>0</v>
      </c>
      <c r="L331" s="178">
        <v>21</v>
      </c>
      <c r="M331" s="178">
        <f>G331*(1+L331/100)</f>
        <v>0</v>
      </c>
      <c r="N331" s="163">
        <v>0</v>
      </c>
      <c r="O331" s="163">
        <f>ROUND(E331*N331,5)</f>
        <v>0</v>
      </c>
      <c r="P331" s="163">
        <v>0</v>
      </c>
      <c r="Q331" s="163">
        <f>ROUND(E331*P331,5)</f>
        <v>0</v>
      </c>
      <c r="R331" s="163"/>
      <c r="S331" s="163"/>
      <c r="T331" s="164">
        <v>0</v>
      </c>
      <c r="U331" s="163">
        <f>ROUND(E331*T331,2)</f>
        <v>0</v>
      </c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102</v>
      </c>
      <c r="AF331" s="153"/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5">
      <c r="A332" s="154"/>
      <c r="B332" s="160"/>
      <c r="C332" s="201" t="s">
        <v>361</v>
      </c>
      <c r="D332" s="165"/>
      <c r="E332" s="173">
        <v>416.95499999999998</v>
      </c>
      <c r="F332" s="178"/>
      <c r="G332" s="178"/>
      <c r="H332" s="178"/>
      <c r="I332" s="178"/>
      <c r="J332" s="178"/>
      <c r="K332" s="178"/>
      <c r="L332" s="178"/>
      <c r="M332" s="178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104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5">
      <c r="A333" s="154">
        <v>67</v>
      </c>
      <c r="B333" s="160" t="s">
        <v>362</v>
      </c>
      <c r="C333" s="200" t="s">
        <v>363</v>
      </c>
      <c r="D333" s="162" t="s">
        <v>348</v>
      </c>
      <c r="E333" s="172">
        <v>690.72850000000005</v>
      </c>
      <c r="F333" s="284">
        <f>H333+J333</f>
        <v>0</v>
      </c>
      <c r="G333" s="178">
        <f>ROUND(E333*F333,2)</f>
        <v>0</v>
      </c>
      <c r="H333" s="179"/>
      <c r="I333" s="178">
        <f>ROUND(E333*H333,2)</f>
        <v>0</v>
      </c>
      <c r="J333" s="179"/>
      <c r="K333" s="178">
        <f>ROUND(E333*J333,2)</f>
        <v>0</v>
      </c>
      <c r="L333" s="178">
        <v>21</v>
      </c>
      <c r="M333" s="178">
        <f>G333*(1+L333/100)</f>
        <v>0</v>
      </c>
      <c r="N333" s="163">
        <v>0</v>
      </c>
      <c r="O333" s="163">
        <f>ROUND(E333*N333,5)</f>
        <v>0</v>
      </c>
      <c r="P333" s="163">
        <v>0</v>
      </c>
      <c r="Q333" s="163">
        <f>ROUND(E333*P333,5)</f>
        <v>0</v>
      </c>
      <c r="R333" s="163"/>
      <c r="S333" s="163"/>
      <c r="T333" s="164">
        <v>9.9000000000000005E-2</v>
      </c>
      <c r="U333" s="163">
        <f>ROUND(E333*T333,2)</f>
        <v>68.38</v>
      </c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102</v>
      </c>
      <c r="AF333" s="153"/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5">
      <c r="A334" s="154">
        <v>68</v>
      </c>
      <c r="B334" s="160" t="s">
        <v>364</v>
      </c>
      <c r="C334" s="200" t="s">
        <v>365</v>
      </c>
      <c r="D334" s="162" t="s">
        <v>348</v>
      </c>
      <c r="E334" s="172">
        <v>109.72499999999999</v>
      </c>
      <c r="F334" s="284">
        <f>H334+J334</f>
        <v>0</v>
      </c>
      <c r="G334" s="178">
        <f>ROUND(E334*F334,2)</f>
        <v>0</v>
      </c>
      <c r="H334" s="179"/>
      <c r="I334" s="178">
        <f>ROUND(E334*H334,2)</f>
        <v>0</v>
      </c>
      <c r="J334" s="179"/>
      <c r="K334" s="178">
        <f>ROUND(E334*J334,2)</f>
        <v>0</v>
      </c>
      <c r="L334" s="178">
        <v>21</v>
      </c>
      <c r="M334" s="178">
        <f>G334*(1+L334/100)</f>
        <v>0</v>
      </c>
      <c r="N334" s="163">
        <v>0</v>
      </c>
      <c r="O334" s="163">
        <f>ROUND(E334*N334,5)</f>
        <v>0</v>
      </c>
      <c r="P334" s="163">
        <v>0</v>
      </c>
      <c r="Q334" s="163">
        <f>ROUND(E334*P334,5)</f>
        <v>0</v>
      </c>
      <c r="R334" s="163"/>
      <c r="S334" s="163"/>
      <c r="T334" s="164">
        <v>0.68799999999999994</v>
      </c>
      <c r="U334" s="163">
        <f>ROUND(E334*T334,2)</f>
        <v>75.489999999999995</v>
      </c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102</v>
      </c>
      <c r="AF334" s="153"/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5">
      <c r="A335" s="154">
        <v>69</v>
      </c>
      <c r="B335" s="160" t="s">
        <v>366</v>
      </c>
      <c r="C335" s="200" t="s">
        <v>367</v>
      </c>
      <c r="D335" s="162" t="s">
        <v>348</v>
      </c>
      <c r="E335" s="172">
        <v>109.72499999999999</v>
      </c>
      <c r="F335" s="284">
        <f>H335+J335</f>
        <v>0</v>
      </c>
      <c r="G335" s="178">
        <f>ROUND(E335*F335,2)</f>
        <v>0</v>
      </c>
      <c r="H335" s="179"/>
      <c r="I335" s="178">
        <f>ROUND(E335*H335,2)</f>
        <v>0</v>
      </c>
      <c r="J335" s="179"/>
      <c r="K335" s="178">
        <f>ROUND(E335*J335,2)</f>
        <v>0</v>
      </c>
      <c r="L335" s="178">
        <v>21</v>
      </c>
      <c r="M335" s="178">
        <f>G335*(1+L335/100)</f>
        <v>0</v>
      </c>
      <c r="N335" s="163">
        <v>0</v>
      </c>
      <c r="O335" s="163">
        <f>ROUND(E335*N335,5)</f>
        <v>0</v>
      </c>
      <c r="P335" s="163">
        <v>0</v>
      </c>
      <c r="Q335" s="163">
        <f>ROUND(E335*P335,5)</f>
        <v>0</v>
      </c>
      <c r="R335" s="163"/>
      <c r="S335" s="163"/>
      <c r="T335" s="164">
        <v>0</v>
      </c>
      <c r="U335" s="163">
        <f>ROUND(E335*T335,2)</f>
        <v>0</v>
      </c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102</v>
      </c>
      <c r="AF335" s="153"/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5">
      <c r="A336" s="154"/>
      <c r="B336" s="160"/>
      <c r="C336" s="201" t="s">
        <v>176</v>
      </c>
      <c r="D336" s="165"/>
      <c r="E336" s="173"/>
      <c r="F336" s="178"/>
      <c r="G336" s="178"/>
      <c r="H336" s="178"/>
      <c r="I336" s="178"/>
      <c r="J336" s="178"/>
      <c r="K336" s="178"/>
      <c r="L336" s="178"/>
      <c r="M336" s="178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104</v>
      </c>
      <c r="AF336" s="153">
        <v>0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5">
      <c r="A337" s="154"/>
      <c r="B337" s="160"/>
      <c r="C337" s="201" t="s">
        <v>357</v>
      </c>
      <c r="D337" s="165"/>
      <c r="E337" s="173">
        <v>1.32</v>
      </c>
      <c r="F337" s="178"/>
      <c r="G337" s="178"/>
      <c r="H337" s="178"/>
      <c r="I337" s="178"/>
      <c r="J337" s="178"/>
      <c r="K337" s="178"/>
      <c r="L337" s="178"/>
      <c r="M337" s="178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104</v>
      </c>
      <c r="AF337" s="153">
        <v>0</v>
      </c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outlineLevel="1" x14ac:dyDescent="0.25">
      <c r="A338" s="154"/>
      <c r="B338" s="160"/>
      <c r="C338" s="201" t="s">
        <v>358</v>
      </c>
      <c r="D338" s="165"/>
      <c r="E338" s="173">
        <v>108.405</v>
      </c>
      <c r="F338" s="178"/>
      <c r="G338" s="178"/>
      <c r="H338" s="178"/>
      <c r="I338" s="178"/>
      <c r="J338" s="178"/>
      <c r="K338" s="178"/>
      <c r="L338" s="178"/>
      <c r="M338" s="178"/>
      <c r="N338" s="163"/>
      <c r="O338" s="163"/>
      <c r="P338" s="163"/>
      <c r="Q338" s="163"/>
      <c r="R338" s="163"/>
      <c r="S338" s="163"/>
      <c r="T338" s="164"/>
      <c r="U338" s="16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104</v>
      </c>
      <c r="AF338" s="153">
        <v>0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5">
      <c r="A339" s="154">
        <v>70</v>
      </c>
      <c r="B339" s="160" t="s">
        <v>368</v>
      </c>
      <c r="C339" s="200" t="s">
        <v>369</v>
      </c>
      <c r="D339" s="162" t="s">
        <v>348</v>
      </c>
      <c r="E339" s="172">
        <v>394.702</v>
      </c>
      <c r="F339" s="284">
        <f>H339+J339</f>
        <v>0</v>
      </c>
      <c r="G339" s="178">
        <f>ROUND(E339*F339,2)</f>
        <v>0</v>
      </c>
      <c r="H339" s="179"/>
      <c r="I339" s="178">
        <f>ROUND(E339*H339,2)</f>
        <v>0</v>
      </c>
      <c r="J339" s="179"/>
      <c r="K339" s="178">
        <f>ROUND(E339*J339,2)</f>
        <v>0</v>
      </c>
      <c r="L339" s="178">
        <v>21</v>
      </c>
      <c r="M339" s="178">
        <f>G339*(1+L339/100)</f>
        <v>0</v>
      </c>
      <c r="N339" s="163">
        <v>0</v>
      </c>
      <c r="O339" s="163">
        <f>ROUND(E339*N339,5)</f>
        <v>0</v>
      </c>
      <c r="P339" s="163">
        <v>0</v>
      </c>
      <c r="Q339" s="163">
        <f>ROUND(E339*P339,5)</f>
        <v>0</v>
      </c>
      <c r="R339" s="163"/>
      <c r="S339" s="163"/>
      <c r="T339" s="164">
        <v>0</v>
      </c>
      <c r="U339" s="163">
        <f>ROUND(E339*T339,2)</f>
        <v>0</v>
      </c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102</v>
      </c>
      <c r="AF339" s="153"/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5">
      <c r="A340" s="154"/>
      <c r="B340" s="160"/>
      <c r="C340" s="201" t="s">
        <v>176</v>
      </c>
      <c r="D340" s="165"/>
      <c r="E340" s="173"/>
      <c r="F340" s="178"/>
      <c r="G340" s="178"/>
      <c r="H340" s="178"/>
      <c r="I340" s="178"/>
      <c r="J340" s="178"/>
      <c r="K340" s="178"/>
      <c r="L340" s="178"/>
      <c r="M340" s="178"/>
      <c r="N340" s="163"/>
      <c r="O340" s="163"/>
      <c r="P340" s="163"/>
      <c r="Q340" s="163"/>
      <c r="R340" s="163"/>
      <c r="S340" s="163"/>
      <c r="T340" s="164"/>
      <c r="U340" s="16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104</v>
      </c>
      <c r="AF340" s="153">
        <v>0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outlineLevel="1" x14ac:dyDescent="0.25">
      <c r="A341" s="154"/>
      <c r="B341" s="160"/>
      <c r="C341" s="201" t="s">
        <v>349</v>
      </c>
      <c r="D341" s="165"/>
      <c r="E341" s="173">
        <v>394.702</v>
      </c>
      <c r="F341" s="178"/>
      <c r="G341" s="178"/>
      <c r="H341" s="178"/>
      <c r="I341" s="178"/>
      <c r="J341" s="178"/>
      <c r="K341" s="178"/>
      <c r="L341" s="178"/>
      <c r="M341" s="178"/>
      <c r="N341" s="163"/>
      <c r="O341" s="163"/>
      <c r="P341" s="163"/>
      <c r="Q341" s="163"/>
      <c r="R341" s="163"/>
      <c r="S341" s="163"/>
      <c r="T341" s="164"/>
      <c r="U341" s="163"/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104</v>
      </c>
      <c r="AF341" s="153">
        <v>0</v>
      </c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5">
      <c r="A342" s="154">
        <v>71</v>
      </c>
      <c r="B342" s="160" t="s">
        <v>370</v>
      </c>
      <c r="C342" s="200" t="s">
        <v>371</v>
      </c>
      <c r="D342" s="162" t="s">
        <v>348</v>
      </c>
      <c r="E342" s="172">
        <v>296.0265</v>
      </c>
      <c r="F342" s="284">
        <f>H342+J342</f>
        <v>0</v>
      </c>
      <c r="G342" s="178">
        <f>ROUND(E342*F342,2)</f>
        <v>0</v>
      </c>
      <c r="H342" s="179"/>
      <c r="I342" s="178">
        <f>ROUND(E342*H342,2)</f>
        <v>0</v>
      </c>
      <c r="J342" s="179"/>
      <c r="K342" s="178">
        <f>ROUND(E342*J342,2)</f>
        <v>0</v>
      </c>
      <c r="L342" s="178">
        <v>21</v>
      </c>
      <c r="M342" s="178">
        <f>G342*(1+L342/100)</f>
        <v>0</v>
      </c>
      <c r="N342" s="163">
        <v>0</v>
      </c>
      <c r="O342" s="163">
        <f>ROUND(E342*N342,5)</f>
        <v>0</v>
      </c>
      <c r="P342" s="163">
        <v>0</v>
      </c>
      <c r="Q342" s="163">
        <f>ROUND(E342*P342,5)</f>
        <v>0</v>
      </c>
      <c r="R342" s="163"/>
      <c r="S342" s="163"/>
      <c r="T342" s="164">
        <v>0</v>
      </c>
      <c r="U342" s="163">
        <f>ROUND(E342*T342,2)</f>
        <v>0</v>
      </c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102</v>
      </c>
      <c r="AF342" s="153"/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5">
      <c r="A343" s="154"/>
      <c r="B343" s="160"/>
      <c r="C343" s="201" t="s">
        <v>176</v>
      </c>
      <c r="D343" s="165"/>
      <c r="E343" s="173"/>
      <c r="F343" s="178"/>
      <c r="G343" s="178"/>
      <c r="H343" s="178"/>
      <c r="I343" s="178"/>
      <c r="J343" s="178"/>
      <c r="K343" s="178"/>
      <c r="L343" s="178"/>
      <c r="M343" s="178"/>
      <c r="N343" s="163"/>
      <c r="O343" s="163"/>
      <c r="P343" s="163"/>
      <c r="Q343" s="163"/>
      <c r="R343" s="163"/>
      <c r="S343" s="163"/>
      <c r="T343" s="164"/>
      <c r="U343" s="16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104</v>
      </c>
      <c r="AF343" s="153">
        <v>0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5">
      <c r="A344" s="154"/>
      <c r="B344" s="160"/>
      <c r="C344" s="201" t="s">
        <v>350</v>
      </c>
      <c r="D344" s="165"/>
      <c r="E344" s="173">
        <v>296.0265</v>
      </c>
      <c r="F344" s="178"/>
      <c r="G344" s="178"/>
      <c r="H344" s="178"/>
      <c r="I344" s="178"/>
      <c r="J344" s="178"/>
      <c r="K344" s="178"/>
      <c r="L344" s="178"/>
      <c r="M344" s="178"/>
      <c r="N344" s="163"/>
      <c r="O344" s="163"/>
      <c r="P344" s="163"/>
      <c r="Q344" s="163"/>
      <c r="R344" s="163"/>
      <c r="S344" s="163"/>
      <c r="T344" s="164"/>
      <c r="U344" s="16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104</v>
      </c>
      <c r="AF344" s="153">
        <v>0</v>
      </c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x14ac:dyDescent="0.25">
      <c r="A345" s="155" t="s">
        <v>97</v>
      </c>
      <c r="B345" s="161" t="s">
        <v>66</v>
      </c>
      <c r="C345" s="206" t="s">
        <v>67</v>
      </c>
      <c r="D345" s="169"/>
      <c r="E345" s="177"/>
      <c r="F345" s="180"/>
      <c r="G345" s="180">
        <f>SUMIF(AE346:AE353,"&lt;&gt;NOR",G346:G353)</f>
        <v>0</v>
      </c>
      <c r="H345" s="180"/>
      <c r="I345" s="180">
        <f>SUM(I346:I353)</f>
        <v>0</v>
      </c>
      <c r="J345" s="180"/>
      <c r="K345" s="180">
        <f>SUM(K346:K353)</f>
        <v>0</v>
      </c>
      <c r="L345" s="180"/>
      <c r="M345" s="180">
        <f>SUM(M346:M353)</f>
        <v>0</v>
      </c>
      <c r="N345" s="170"/>
      <c r="O345" s="170">
        <f>SUM(O346:O353)</f>
        <v>0</v>
      </c>
      <c r="P345" s="170"/>
      <c r="Q345" s="170">
        <f>SUM(Q346:Q353)</f>
        <v>0</v>
      </c>
      <c r="R345" s="170"/>
      <c r="S345" s="170"/>
      <c r="T345" s="171"/>
      <c r="U345" s="170">
        <f>SUM(U346:U353)</f>
        <v>41.16</v>
      </c>
      <c r="AE345" t="s">
        <v>98</v>
      </c>
    </row>
    <row r="346" spans="1:60" outlineLevel="1" x14ac:dyDescent="0.25">
      <c r="A346" s="154">
        <v>72</v>
      </c>
      <c r="B346" s="160" t="s">
        <v>372</v>
      </c>
      <c r="C346" s="200" t="s">
        <v>373</v>
      </c>
      <c r="D346" s="162" t="s">
        <v>348</v>
      </c>
      <c r="E346" s="172">
        <v>2178.88211</v>
      </c>
      <c r="F346" s="284">
        <f>H346+J346</f>
        <v>0</v>
      </c>
      <c r="G346" s="178">
        <f>ROUND(E346*F346,2)</f>
        <v>0</v>
      </c>
      <c r="H346" s="179"/>
      <c r="I346" s="178">
        <f>ROUND(E346*H346,2)</f>
        <v>0</v>
      </c>
      <c r="J346" s="179"/>
      <c r="K346" s="178">
        <f>ROUND(E346*J346,2)</f>
        <v>0</v>
      </c>
      <c r="L346" s="178">
        <v>21</v>
      </c>
      <c r="M346" s="178">
        <f>G346*(1+L346/100)</f>
        <v>0</v>
      </c>
      <c r="N346" s="163">
        <v>0</v>
      </c>
      <c r="O346" s="163">
        <f>ROUND(E346*N346,5)</f>
        <v>0</v>
      </c>
      <c r="P346" s="163">
        <v>0</v>
      </c>
      <c r="Q346" s="163">
        <f>ROUND(E346*P346,5)</f>
        <v>0</v>
      </c>
      <c r="R346" s="163"/>
      <c r="S346" s="163"/>
      <c r="T346" s="164">
        <v>1.6E-2</v>
      </c>
      <c r="U346" s="163">
        <f>ROUND(E346*T346,2)</f>
        <v>34.86</v>
      </c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102</v>
      </c>
      <c r="AF346" s="153"/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outlineLevel="1" x14ac:dyDescent="0.25">
      <c r="A347" s="154"/>
      <c r="B347" s="160"/>
      <c r="C347" s="201" t="s">
        <v>374</v>
      </c>
      <c r="D347" s="165"/>
      <c r="E347" s="173">
        <v>2.5176400000000001</v>
      </c>
      <c r="F347" s="178"/>
      <c r="G347" s="178"/>
      <c r="H347" s="178"/>
      <c r="I347" s="178"/>
      <c r="J347" s="178"/>
      <c r="K347" s="178"/>
      <c r="L347" s="178"/>
      <c r="M347" s="178"/>
      <c r="N347" s="163"/>
      <c r="O347" s="163"/>
      <c r="P347" s="163"/>
      <c r="Q347" s="163"/>
      <c r="R347" s="163"/>
      <c r="S347" s="163"/>
      <c r="T347" s="164"/>
      <c r="U347" s="163"/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 t="s">
        <v>104</v>
      </c>
      <c r="AF347" s="153">
        <v>0</v>
      </c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outlineLevel="1" x14ac:dyDescent="0.25">
      <c r="A348" s="154"/>
      <c r="B348" s="160"/>
      <c r="C348" s="201" t="s">
        <v>375</v>
      </c>
      <c r="D348" s="165"/>
      <c r="E348" s="173">
        <v>118.69852</v>
      </c>
      <c r="F348" s="178"/>
      <c r="G348" s="178"/>
      <c r="H348" s="178"/>
      <c r="I348" s="178"/>
      <c r="J348" s="178"/>
      <c r="K348" s="178"/>
      <c r="L348" s="178"/>
      <c r="M348" s="178"/>
      <c r="N348" s="163"/>
      <c r="O348" s="163"/>
      <c r="P348" s="163"/>
      <c r="Q348" s="163"/>
      <c r="R348" s="163"/>
      <c r="S348" s="163"/>
      <c r="T348" s="164"/>
      <c r="U348" s="163"/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 t="s">
        <v>104</v>
      </c>
      <c r="AF348" s="153">
        <v>0</v>
      </c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outlineLevel="1" x14ac:dyDescent="0.25">
      <c r="A349" s="154"/>
      <c r="B349" s="160"/>
      <c r="C349" s="201" t="s">
        <v>376</v>
      </c>
      <c r="D349" s="165"/>
      <c r="E349" s="173">
        <v>2046.86214</v>
      </c>
      <c r="F349" s="178"/>
      <c r="G349" s="178"/>
      <c r="H349" s="178"/>
      <c r="I349" s="178"/>
      <c r="J349" s="178"/>
      <c r="K349" s="178"/>
      <c r="L349" s="178"/>
      <c r="M349" s="178"/>
      <c r="N349" s="163"/>
      <c r="O349" s="163"/>
      <c r="P349" s="163"/>
      <c r="Q349" s="163"/>
      <c r="R349" s="163"/>
      <c r="S349" s="163"/>
      <c r="T349" s="164"/>
      <c r="U349" s="163"/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 t="s">
        <v>104</v>
      </c>
      <c r="AF349" s="153">
        <v>0</v>
      </c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outlineLevel="1" x14ac:dyDescent="0.25">
      <c r="A350" s="154"/>
      <c r="B350" s="160"/>
      <c r="C350" s="201" t="s">
        <v>377</v>
      </c>
      <c r="D350" s="165"/>
      <c r="E350" s="173">
        <v>0.68469000000000002</v>
      </c>
      <c r="F350" s="178"/>
      <c r="G350" s="178"/>
      <c r="H350" s="178"/>
      <c r="I350" s="178"/>
      <c r="J350" s="178"/>
      <c r="K350" s="178"/>
      <c r="L350" s="178"/>
      <c r="M350" s="178"/>
      <c r="N350" s="163"/>
      <c r="O350" s="163"/>
      <c r="P350" s="163"/>
      <c r="Q350" s="163"/>
      <c r="R350" s="163"/>
      <c r="S350" s="163"/>
      <c r="T350" s="164"/>
      <c r="U350" s="163"/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 t="s">
        <v>104</v>
      </c>
      <c r="AF350" s="153">
        <v>0</v>
      </c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outlineLevel="1" x14ac:dyDescent="0.25">
      <c r="A351" s="154"/>
      <c r="B351" s="160"/>
      <c r="C351" s="201" t="s">
        <v>378</v>
      </c>
      <c r="D351" s="165"/>
      <c r="E351" s="173">
        <v>10.119120000000001</v>
      </c>
      <c r="F351" s="178"/>
      <c r="G351" s="178"/>
      <c r="H351" s="178"/>
      <c r="I351" s="178"/>
      <c r="J351" s="178"/>
      <c r="K351" s="178"/>
      <c r="L351" s="178"/>
      <c r="M351" s="178"/>
      <c r="N351" s="163"/>
      <c r="O351" s="163"/>
      <c r="P351" s="163"/>
      <c r="Q351" s="163"/>
      <c r="R351" s="163"/>
      <c r="S351" s="163"/>
      <c r="T351" s="164"/>
      <c r="U351" s="163"/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 t="s">
        <v>104</v>
      </c>
      <c r="AF351" s="153">
        <v>0</v>
      </c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outlineLevel="1" x14ac:dyDescent="0.25">
      <c r="A352" s="154">
        <v>73</v>
      </c>
      <c r="B352" s="160" t="s">
        <v>379</v>
      </c>
      <c r="C352" s="200" t="s">
        <v>380</v>
      </c>
      <c r="D352" s="162" t="s">
        <v>348</v>
      </c>
      <c r="E352" s="172">
        <v>29.803599999999999</v>
      </c>
      <c r="F352" s="284">
        <f>H352+J352</f>
        <v>0</v>
      </c>
      <c r="G352" s="178">
        <f>ROUND(E352*F352,2)</f>
        <v>0</v>
      </c>
      <c r="H352" s="179"/>
      <c r="I352" s="178">
        <f>ROUND(E352*H352,2)</f>
        <v>0</v>
      </c>
      <c r="J352" s="179"/>
      <c r="K352" s="178">
        <f>ROUND(E352*J352,2)</f>
        <v>0</v>
      </c>
      <c r="L352" s="178">
        <v>21</v>
      </c>
      <c r="M352" s="178">
        <f>G352*(1+L352/100)</f>
        <v>0</v>
      </c>
      <c r="N352" s="163">
        <v>0</v>
      </c>
      <c r="O352" s="163">
        <f>ROUND(E352*N352,5)</f>
        <v>0</v>
      </c>
      <c r="P352" s="163">
        <v>0</v>
      </c>
      <c r="Q352" s="163">
        <f>ROUND(E352*P352,5)</f>
        <v>0</v>
      </c>
      <c r="R352" s="163"/>
      <c r="S352" s="163"/>
      <c r="T352" s="164">
        <v>0.21149999999999999</v>
      </c>
      <c r="U352" s="163">
        <f>ROUND(E352*T352,2)</f>
        <v>6.3</v>
      </c>
      <c r="V352" s="153"/>
      <c r="W352" s="153"/>
      <c r="X352" s="153"/>
      <c r="Y352" s="153"/>
      <c r="Z352" s="153"/>
      <c r="AA352" s="153"/>
      <c r="AB352" s="153"/>
      <c r="AC352" s="153"/>
      <c r="AD352" s="153"/>
      <c r="AE352" s="153" t="s">
        <v>102</v>
      </c>
      <c r="AF352" s="153"/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outlineLevel="1" x14ac:dyDescent="0.25">
      <c r="A353" s="154"/>
      <c r="B353" s="160"/>
      <c r="C353" s="201" t="s">
        <v>381</v>
      </c>
      <c r="D353" s="165"/>
      <c r="E353" s="173">
        <v>29.803599999999999</v>
      </c>
      <c r="F353" s="178"/>
      <c r="G353" s="178"/>
      <c r="H353" s="178"/>
      <c r="I353" s="178"/>
      <c r="J353" s="178"/>
      <c r="K353" s="178"/>
      <c r="L353" s="178"/>
      <c r="M353" s="178"/>
      <c r="N353" s="163"/>
      <c r="O353" s="163"/>
      <c r="P353" s="163"/>
      <c r="Q353" s="163"/>
      <c r="R353" s="163"/>
      <c r="S353" s="163"/>
      <c r="T353" s="164"/>
      <c r="U353" s="163"/>
      <c r="V353" s="153"/>
      <c r="W353" s="153"/>
      <c r="X353" s="153"/>
      <c r="Y353" s="153"/>
      <c r="Z353" s="153"/>
      <c r="AA353" s="153"/>
      <c r="AB353" s="153"/>
      <c r="AC353" s="153"/>
      <c r="AD353" s="153"/>
      <c r="AE353" s="153" t="s">
        <v>104</v>
      </c>
      <c r="AF353" s="153">
        <v>0</v>
      </c>
      <c r="AG353" s="153"/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x14ac:dyDescent="0.25">
      <c r="A354" s="155" t="s">
        <v>97</v>
      </c>
      <c r="B354" s="161" t="s">
        <v>68</v>
      </c>
      <c r="C354" s="206" t="s">
        <v>69</v>
      </c>
      <c r="D354" s="169"/>
      <c r="E354" s="177"/>
      <c r="F354" s="180"/>
      <c r="G354" s="180">
        <f>SUMIF(AE355:AE379,"&lt;&gt;NOR",G355:G379)</f>
        <v>0</v>
      </c>
      <c r="H354" s="180"/>
      <c r="I354" s="180">
        <f>SUM(I355:I379)</f>
        <v>0</v>
      </c>
      <c r="J354" s="180"/>
      <c r="K354" s="180">
        <f>SUM(K355:K379)</f>
        <v>0</v>
      </c>
      <c r="L354" s="180"/>
      <c r="M354" s="180">
        <f>SUM(M355:M379)</f>
        <v>0</v>
      </c>
      <c r="N354" s="170"/>
      <c r="O354" s="170">
        <f>SUM(O355:O379)</f>
        <v>10.119119999999999</v>
      </c>
      <c r="P354" s="170"/>
      <c r="Q354" s="170">
        <f>SUM(Q355:Q379)</f>
        <v>0</v>
      </c>
      <c r="R354" s="170"/>
      <c r="S354" s="170"/>
      <c r="T354" s="171"/>
      <c r="U354" s="170">
        <f>SUM(U355:U379)</f>
        <v>14.370000000000001</v>
      </c>
      <c r="AE354" t="s">
        <v>98</v>
      </c>
    </row>
    <row r="355" spans="1:60" ht="20.399999999999999" outlineLevel="1" x14ac:dyDescent="0.25">
      <c r="A355" s="154">
        <v>74</v>
      </c>
      <c r="B355" s="160" t="s">
        <v>382</v>
      </c>
      <c r="C355" s="200" t="s">
        <v>383</v>
      </c>
      <c r="D355" s="162" t="s">
        <v>124</v>
      </c>
      <c r="E355" s="172">
        <v>4.8</v>
      </c>
      <c r="F355" s="284">
        <f>H355+J355</f>
        <v>0</v>
      </c>
      <c r="G355" s="178">
        <f>ROUND(E355*F355,2)</f>
        <v>0</v>
      </c>
      <c r="H355" s="179"/>
      <c r="I355" s="178">
        <f>ROUND(E355*H355,2)</f>
        <v>0</v>
      </c>
      <c r="J355" s="179"/>
      <c r="K355" s="178">
        <f>ROUND(E355*J355,2)</f>
        <v>0</v>
      </c>
      <c r="L355" s="178">
        <v>21</v>
      </c>
      <c r="M355" s="178">
        <f>G355*(1+L355/100)</f>
        <v>0</v>
      </c>
      <c r="N355" s="163">
        <v>1.7</v>
      </c>
      <c r="O355" s="163">
        <f>ROUND(E355*N355,5)</f>
        <v>8.16</v>
      </c>
      <c r="P355" s="163">
        <v>0</v>
      </c>
      <c r="Q355" s="163">
        <f>ROUND(E355*P355,5)</f>
        <v>0</v>
      </c>
      <c r="R355" s="163"/>
      <c r="S355" s="163"/>
      <c r="T355" s="164">
        <v>1.587</v>
      </c>
      <c r="U355" s="163">
        <f>ROUND(E355*T355,2)</f>
        <v>7.62</v>
      </c>
      <c r="V355" s="153"/>
      <c r="W355" s="153"/>
      <c r="X355" s="153"/>
      <c r="Y355" s="153"/>
      <c r="Z355" s="153"/>
      <c r="AA355" s="153"/>
      <c r="AB355" s="153"/>
      <c r="AC355" s="153"/>
      <c r="AD355" s="153"/>
      <c r="AE355" s="153" t="s">
        <v>102</v>
      </c>
      <c r="AF355" s="153"/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outlineLevel="1" x14ac:dyDescent="0.25">
      <c r="A356" s="154"/>
      <c r="B356" s="160"/>
      <c r="C356" s="201" t="s">
        <v>384</v>
      </c>
      <c r="D356" s="165"/>
      <c r="E356" s="173"/>
      <c r="F356" s="178"/>
      <c r="G356" s="178"/>
      <c r="H356" s="178"/>
      <c r="I356" s="178"/>
      <c r="J356" s="178"/>
      <c r="K356" s="178"/>
      <c r="L356" s="178"/>
      <c r="M356" s="178"/>
      <c r="N356" s="163"/>
      <c r="O356" s="163"/>
      <c r="P356" s="163"/>
      <c r="Q356" s="163"/>
      <c r="R356" s="163"/>
      <c r="S356" s="163"/>
      <c r="T356" s="164"/>
      <c r="U356" s="163"/>
      <c r="V356" s="153"/>
      <c r="W356" s="153"/>
      <c r="X356" s="153"/>
      <c r="Y356" s="153"/>
      <c r="Z356" s="153"/>
      <c r="AA356" s="153"/>
      <c r="AB356" s="153"/>
      <c r="AC356" s="153"/>
      <c r="AD356" s="153"/>
      <c r="AE356" s="153" t="s">
        <v>104</v>
      </c>
      <c r="AF356" s="153">
        <v>0</v>
      </c>
      <c r="AG356" s="153"/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 outlineLevel="1" x14ac:dyDescent="0.25">
      <c r="A357" s="154"/>
      <c r="B357" s="160"/>
      <c r="C357" s="201" t="s">
        <v>385</v>
      </c>
      <c r="D357" s="165"/>
      <c r="E357" s="173">
        <v>2.4</v>
      </c>
      <c r="F357" s="178"/>
      <c r="G357" s="178"/>
      <c r="H357" s="178"/>
      <c r="I357" s="178"/>
      <c r="J357" s="178"/>
      <c r="K357" s="178"/>
      <c r="L357" s="178"/>
      <c r="M357" s="178"/>
      <c r="N357" s="163"/>
      <c r="O357" s="163"/>
      <c r="P357" s="163"/>
      <c r="Q357" s="163"/>
      <c r="R357" s="163"/>
      <c r="S357" s="163"/>
      <c r="T357" s="164"/>
      <c r="U357" s="163"/>
      <c r="V357" s="153"/>
      <c r="W357" s="153"/>
      <c r="X357" s="153"/>
      <c r="Y357" s="153"/>
      <c r="Z357" s="153"/>
      <c r="AA357" s="153"/>
      <c r="AB357" s="153"/>
      <c r="AC357" s="153"/>
      <c r="AD357" s="153"/>
      <c r="AE357" s="153" t="s">
        <v>104</v>
      </c>
      <c r="AF357" s="153">
        <v>0</v>
      </c>
      <c r="AG357" s="153"/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</row>
    <row r="358" spans="1:60" outlineLevel="1" x14ac:dyDescent="0.25">
      <c r="A358" s="154"/>
      <c r="B358" s="160"/>
      <c r="C358" s="201" t="s">
        <v>386</v>
      </c>
      <c r="D358" s="165"/>
      <c r="E358" s="173">
        <v>1.8</v>
      </c>
      <c r="F358" s="178"/>
      <c r="G358" s="178"/>
      <c r="H358" s="178"/>
      <c r="I358" s="178"/>
      <c r="J358" s="178"/>
      <c r="K358" s="178"/>
      <c r="L358" s="178"/>
      <c r="M358" s="178"/>
      <c r="N358" s="163"/>
      <c r="O358" s="163"/>
      <c r="P358" s="163"/>
      <c r="Q358" s="163"/>
      <c r="R358" s="163"/>
      <c r="S358" s="163"/>
      <c r="T358" s="164"/>
      <c r="U358" s="163"/>
      <c r="V358" s="153"/>
      <c r="W358" s="153"/>
      <c r="X358" s="153"/>
      <c r="Y358" s="153"/>
      <c r="Z358" s="153"/>
      <c r="AA358" s="153"/>
      <c r="AB358" s="153"/>
      <c r="AC358" s="153"/>
      <c r="AD358" s="153"/>
      <c r="AE358" s="153" t="s">
        <v>104</v>
      </c>
      <c r="AF358" s="153">
        <v>0</v>
      </c>
      <c r="AG358" s="153"/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 x14ac:dyDescent="0.25">
      <c r="A359" s="154"/>
      <c r="B359" s="160"/>
      <c r="C359" s="201" t="s">
        <v>387</v>
      </c>
      <c r="D359" s="165"/>
      <c r="E359" s="173">
        <v>0.6</v>
      </c>
      <c r="F359" s="178"/>
      <c r="G359" s="178"/>
      <c r="H359" s="178"/>
      <c r="I359" s="178"/>
      <c r="J359" s="178"/>
      <c r="K359" s="178"/>
      <c r="L359" s="178"/>
      <c r="M359" s="178"/>
      <c r="N359" s="163"/>
      <c r="O359" s="163"/>
      <c r="P359" s="163"/>
      <c r="Q359" s="163"/>
      <c r="R359" s="163"/>
      <c r="S359" s="163"/>
      <c r="T359" s="164"/>
      <c r="U359" s="163"/>
      <c r="V359" s="153"/>
      <c r="W359" s="153"/>
      <c r="X359" s="153"/>
      <c r="Y359" s="153"/>
      <c r="Z359" s="153"/>
      <c r="AA359" s="153"/>
      <c r="AB359" s="153"/>
      <c r="AC359" s="153"/>
      <c r="AD359" s="153"/>
      <c r="AE359" s="153" t="s">
        <v>104</v>
      </c>
      <c r="AF359" s="153">
        <v>0</v>
      </c>
      <c r="AG359" s="153"/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outlineLevel="1" x14ac:dyDescent="0.25">
      <c r="A360" s="154"/>
      <c r="B360" s="160"/>
      <c r="C360" s="202" t="s">
        <v>108</v>
      </c>
      <c r="D360" s="166"/>
      <c r="E360" s="174">
        <v>4.8</v>
      </c>
      <c r="F360" s="178"/>
      <c r="G360" s="178"/>
      <c r="H360" s="178"/>
      <c r="I360" s="178"/>
      <c r="J360" s="178"/>
      <c r="K360" s="178"/>
      <c r="L360" s="178"/>
      <c r="M360" s="178"/>
      <c r="N360" s="163"/>
      <c r="O360" s="163"/>
      <c r="P360" s="163"/>
      <c r="Q360" s="163"/>
      <c r="R360" s="163"/>
      <c r="S360" s="163"/>
      <c r="T360" s="164"/>
      <c r="U360" s="163"/>
      <c r="V360" s="153"/>
      <c r="W360" s="153"/>
      <c r="X360" s="153"/>
      <c r="Y360" s="153"/>
      <c r="Z360" s="153"/>
      <c r="AA360" s="153"/>
      <c r="AB360" s="153"/>
      <c r="AC360" s="153"/>
      <c r="AD360" s="153"/>
      <c r="AE360" s="153" t="s">
        <v>104</v>
      </c>
      <c r="AF360" s="153">
        <v>1</v>
      </c>
      <c r="AG360" s="153"/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</row>
    <row r="361" spans="1:60" outlineLevel="1" x14ac:dyDescent="0.25">
      <c r="A361" s="154">
        <v>75</v>
      </c>
      <c r="B361" s="160" t="s">
        <v>388</v>
      </c>
      <c r="C361" s="200" t="s">
        <v>389</v>
      </c>
      <c r="D361" s="162" t="s">
        <v>124</v>
      </c>
      <c r="E361" s="172">
        <v>1.6</v>
      </c>
      <c r="F361" s="284">
        <f>H361+J361</f>
        <v>0</v>
      </c>
      <c r="G361" s="178">
        <f>ROUND(E361*F361,2)</f>
        <v>0</v>
      </c>
      <c r="H361" s="179"/>
      <c r="I361" s="178">
        <f>ROUND(E361*H361,2)</f>
        <v>0</v>
      </c>
      <c r="J361" s="179"/>
      <c r="K361" s="178">
        <f>ROUND(E361*J361,2)</f>
        <v>0</v>
      </c>
      <c r="L361" s="178">
        <v>21</v>
      </c>
      <c r="M361" s="178">
        <f>G361*(1+L361/100)</f>
        <v>0</v>
      </c>
      <c r="N361" s="163">
        <v>1.1322000000000001</v>
      </c>
      <c r="O361" s="163">
        <f>ROUND(E361*N361,5)</f>
        <v>1.81152</v>
      </c>
      <c r="P361" s="163">
        <v>0</v>
      </c>
      <c r="Q361" s="163">
        <f>ROUND(E361*P361,5)</f>
        <v>0</v>
      </c>
      <c r="R361" s="163"/>
      <c r="S361" s="163"/>
      <c r="T361" s="164">
        <v>1.6950000000000001</v>
      </c>
      <c r="U361" s="163">
        <f>ROUND(E361*T361,2)</f>
        <v>2.71</v>
      </c>
      <c r="V361" s="153"/>
      <c r="W361" s="153"/>
      <c r="X361" s="153"/>
      <c r="Y361" s="153"/>
      <c r="Z361" s="153"/>
      <c r="AA361" s="153"/>
      <c r="AB361" s="153"/>
      <c r="AC361" s="153"/>
      <c r="AD361" s="153"/>
      <c r="AE361" s="153" t="s">
        <v>102</v>
      </c>
      <c r="AF361" s="153"/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 x14ac:dyDescent="0.25">
      <c r="A362" s="154"/>
      <c r="B362" s="160"/>
      <c r="C362" s="201" t="s">
        <v>384</v>
      </c>
      <c r="D362" s="165"/>
      <c r="E362" s="173"/>
      <c r="F362" s="178"/>
      <c r="G362" s="178"/>
      <c r="H362" s="178"/>
      <c r="I362" s="178"/>
      <c r="J362" s="178"/>
      <c r="K362" s="178"/>
      <c r="L362" s="178"/>
      <c r="M362" s="178"/>
      <c r="N362" s="163"/>
      <c r="O362" s="163"/>
      <c r="P362" s="163"/>
      <c r="Q362" s="163"/>
      <c r="R362" s="163"/>
      <c r="S362" s="163"/>
      <c r="T362" s="164"/>
      <c r="U362" s="163"/>
      <c r="V362" s="153"/>
      <c r="W362" s="153"/>
      <c r="X362" s="153"/>
      <c r="Y362" s="153"/>
      <c r="Z362" s="153"/>
      <c r="AA362" s="153"/>
      <c r="AB362" s="153"/>
      <c r="AC362" s="153"/>
      <c r="AD362" s="153"/>
      <c r="AE362" s="153" t="s">
        <v>104</v>
      </c>
      <c r="AF362" s="153">
        <v>0</v>
      </c>
      <c r="AG362" s="153"/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outlineLevel="1" x14ac:dyDescent="0.25">
      <c r="A363" s="154"/>
      <c r="B363" s="160"/>
      <c r="C363" s="201" t="s">
        <v>390</v>
      </c>
      <c r="D363" s="165"/>
      <c r="E363" s="173">
        <v>0.8</v>
      </c>
      <c r="F363" s="178"/>
      <c r="G363" s="178"/>
      <c r="H363" s="178"/>
      <c r="I363" s="178"/>
      <c r="J363" s="178"/>
      <c r="K363" s="178"/>
      <c r="L363" s="178"/>
      <c r="M363" s="178"/>
      <c r="N363" s="163"/>
      <c r="O363" s="163"/>
      <c r="P363" s="163"/>
      <c r="Q363" s="163"/>
      <c r="R363" s="163"/>
      <c r="S363" s="163"/>
      <c r="T363" s="164"/>
      <c r="U363" s="163"/>
      <c r="V363" s="153"/>
      <c r="W363" s="153"/>
      <c r="X363" s="153"/>
      <c r="Y363" s="153"/>
      <c r="Z363" s="153"/>
      <c r="AA363" s="153"/>
      <c r="AB363" s="153"/>
      <c r="AC363" s="153"/>
      <c r="AD363" s="153"/>
      <c r="AE363" s="153" t="s">
        <v>104</v>
      </c>
      <c r="AF363" s="153">
        <v>0</v>
      </c>
      <c r="AG363" s="153"/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</row>
    <row r="364" spans="1:60" outlineLevel="1" x14ac:dyDescent="0.25">
      <c r="A364" s="154"/>
      <c r="B364" s="160"/>
      <c r="C364" s="201" t="s">
        <v>391</v>
      </c>
      <c r="D364" s="165"/>
      <c r="E364" s="173">
        <v>0.6</v>
      </c>
      <c r="F364" s="178"/>
      <c r="G364" s="178"/>
      <c r="H364" s="178"/>
      <c r="I364" s="178"/>
      <c r="J364" s="178"/>
      <c r="K364" s="178"/>
      <c r="L364" s="178"/>
      <c r="M364" s="178"/>
      <c r="N364" s="163"/>
      <c r="O364" s="163"/>
      <c r="P364" s="163"/>
      <c r="Q364" s="163"/>
      <c r="R364" s="163"/>
      <c r="S364" s="163"/>
      <c r="T364" s="164"/>
      <c r="U364" s="163"/>
      <c r="V364" s="153"/>
      <c r="W364" s="153"/>
      <c r="X364" s="153"/>
      <c r="Y364" s="153"/>
      <c r="Z364" s="153"/>
      <c r="AA364" s="153"/>
      <c r="AB364" s="153"/>
      <c r="AC364" s="153"/>
      <c r="AD364" s="153"/>
      <c r="AE364" s="153" t="s">
        <v>104</v>
      </c>
      <c r="AF364" s="153">
        <v>0</v>
      </c>
      <c r="AG364" s="153"/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</row>
    <row r="365" spans="1:60" outlineLevel="1" x14ac:dyDescent="0.25">
      <c r="A365" s="154"/>
      <c r="B365" s="160"/>
      <c r="C365" s="201" t="s">
        <v>392</v>
      </c>
      <c r="D365" s="165"/>
      <c r="E365" s="173">
        <v>0.2</v>
      </c>
      <c r="F365" s="178"/>
      <c r="G365" s="178"/>
      <c r="H365" s="178"/>
      <c r="I365" s="178"/>
      <c r="J365" s="178"/>
      <c r="K365" s="178"/>
      <c r="L365" s="178"/>
      <c r="M365" s="178"/>
      <c r="N365" s="163"/>
      <c r="O365" s="163"/>
      <c r="P365" s="163"/>
      <c r="Q365" s="163"/>
      <c r="R365" s="163"/>
      <c r="S365" s="163"/>
      <c r="T365" s="164"/>
      <c r="U365" s="163"/>
      <c r="V365" s="153"/>
      <c r="W365" s="153"/>
      <c r="X365" s="153"/>
      <c r="Y365" s="153"/>
      <c r="Z365" s="153"/>
      <c r="AA365" s="153"/>
      <c r="AB365" s="153"/>
      <c r="AC365" s="153"/>
      <c r="AD365" s="153"/>
      <c r="AE365" s="153" t="s">
        <v>104</v>
      </c>
      <c r="AF365" s="153">
        <v>0</v>
      </c>
      <c r="AG365" s="153"/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</row>
    <row r="366" spans="1:60" outlineLevel="1" x14ac:dyDescent="0.25">
      <c r="A366" s="154"/>
      <c r="B366" s="160"/>
      <c r="C366" s="202" t="s">
        <v>108</v>
      </c>
      <c r="D366" s="166"/>
      <c r="E366" s="174">
        <v>1.6</v>
      </c>
      <c r="F366" s="178"/>
      <c r="G366" s="178"/>
      <c r="H366" s="178"/>
      <c r="I366" s="178"/>
      <c r="J366" s="178"/>
      <c r="K366" s="178"/>
      <c r="L366" s="178"/>
      <c r="M366" s="178"/>
      <c r="N366" s="163"/>
      <c r="O366" s="163"/>
      <c r="P366" s="163"/>
      <c r="Q366" s="163"/>
      <c r="R366" s="163"/>
      <c r="S366" s="163"/>
      <c r="T366" s="164"/>
      <c r="U366" s="163"/>
      <c r="V366" s="153"/>
      <c r="W366" s="153"/>
      <c r="X366" s="153"/>
      <c r="Y366" s="153"/>
      <c r="Z366" s="153"/>
      <c r="AA366" s="153"/>
      <c r="AB366" s="153"/>
      <c r="AC366" s="153"/>
      <c r="AD366" s="153"/>
      <c r="AE366" s="153" t="s">
        <v>104</v>
      </c>
      <c r="AF366" s="153">
        <v>1</v>
      </c>
      <c r="AG366" s="153"/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</row>
    <row r="367" spans="1:60" ht="20.399999999999999" outlineLevel="1" x14ac:dyDescent="0.25">
      <c r="A367" s="154">
        <v>76</v>
      </c>
      <c r="B367" s="160" t="s">
        <v>393</v>
      </c>
      <c r="C367" s="200" t="s">
        <v>394</v>
      </c>
      <c r="D367" s="162" t="s">
        <v>117</v>
      </c>
      <c r="E367" s="172">
        <v>40</v>
      </c>
      <c r="F367" s="284">
        <f>H367+J367</f>
        <v>0</v>
      </c>
      <c r="G367" s="178">
        <f>ROUND(E367*F367,2)</f>
        <v>0</v>
      </c>
      <c r="H367" s="179"/>
      <c r="I367" s="178">
        <f>ROUND(E367*H367,2)</f>
        <v>0</v>
      </c>
      <c r="J367" s="179"/>
      <c r="K367" s="178">
        <f>ROUND(E367*J367,2)</f>
        <v>0</v>
      </c>
      <c r="L367" s="178">
        <v>21</v>
      </c>
      <c r="M367" s="178">
        <f>G367*(1+L367/100)</f>
        <v>0</v>
      </c>
      <c r="N367" s="163">
        <v>6.0000000000000002E-5</v>
      </c>
      <c r="O367" s="163">
        <f>ROUND(E367*N367,5)</f>
        <v>2.3999999999999998E-3</v>
      </c>
      <c r="P367" s="163">
        <v>0</v>
      </c>
      <c r="Q367" s="163">
        <f>ROUND(E367*P367,5)</f>
        <v>0</v>
      </c>
      <c r="R367" s="163"/>
      <c r="S367" s="163"/>
      <c r="T367" s="164">
        <v>2.5999999999999999E-2</v>
      </c>
      <c r="U367" s="163">
        <f>ROUND(E367*T367,2)</f>
        <v>1.04</v>
      </c>
      <c r="V367" s="153"/>
      <c r="W367" s="153"/>
      <c r="X367" s="153"/>
      <c r="Y367" s="153"/>
      <c r="Z367" s="153"/>
      <c r="AA367" s="153"/>
      <c r="AB367" s="153"/>
      <c r="AC367" s="153"/>
      <c r="AD367" s="153"/>
      <c r="AE367" s="153" t="s">
        <v>102</v>
      </c>
      <c r="AF367" s="153"/>
      <c r="AG367" s="153"/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</row>
    <row r="368" spans="1:60" outlineLevel="1" x14ac:dyDescent="0.25">
      <c r="A368" s="154"/>
      <c r="B368" s="160"/>
      <c r="C368" s="201" t="s">
        <v>384</v>
      </c>
      <c r="D368" s="165"/>
      <c r="E368" s="173"/>
      <c r="F368" s="178"/>
      <c r="G368" s="178"/>
      <c r="H368" s="178"/>
      <c r="I368" s="178"/>
      <c r="J368" s="178"/>
      <c r="K368" s="178"/>
      <c r="L368" s="178"/>
      <c r="M368" s="178"/>
      <c r="N368" s="163"/>
      <c r="O368" s="163"/>
      <c r="P368" s="163"/>
      <c r="Q368" s="163"/>
      <c r="R368" s="163"/>
      <c r="S368" s="163"/>
      <c r="T368" s="164"/>
      <c r="U368" s="163"/>
      <c r="V368" s="153"/>
      <c r="W368" s="153"/>
      <c r="X368" s="153"/>
      <c r="Y368" s="153"/>
      <c r="Z368" s="153"/>
      <c r="AA368" s="153"/>
      <c r="AB368" s="153"/>
      <c r="AC368" s="153"/>
      <c r="AD368" s="153"/>
      <c r="AE368" s="153" t="s">
        <v>104</v>
      </c>
      <c r="AF368" s="153">
        <v>0</v>
      </c>
      <c r="AG368" s="153"/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</row>
    <row r="369" spans="1:60" outlineLevel="1" x14ac:dyDescent="0.25">
      <c r="A369" s="154"/>
      <c r="B369" s="160"/>
      <c r="C369" s="201" t="s">
        <v>395</v>
      </c>
      <c r="D369" s="165"/>
      <c r="E369" s="173">
        <v>20</v>
      </c>
      <c r="F369" s="178"/>
      <c r="G369" s="178"/>
      <c r="H369" s="178"/>
      <c r="I369" s="178"/>
      <c r="J369" s="178"/>
      <c r="K369" s="178"/>
      <c r="L369" s="178"/>
      <c r="M369" s="178"/>
      <c r="N369" s="163"/>
      <c r="O369" s="163"/>
      <c r="P369" s="163"/>
      <c r="Q369" s="163"/>
      <c r="R369" s="163"/>
      <c r="S369" s="163"/>
      <c r="T369" s="164"/>
      <c r="U369" s="163"/>
      <c r="V369" s="153"/>
      <c r="W369" s="153"/>
      <c r="X369" s="153"/>
      <c r="Y369" s="153"/>
      <c r="Z369" s="153"/>
      <c r="AA369" s="153"/>
      <c r="AB369" s="153"/>
      <c r="AC369" s="153"/>
      <c r="AD369" s="153"/>
      <c r="AE369" s="153" t="s">
        <v>104</v>
      </c>
      <c r="AF369" s="153">
        <v>0</v>
      </c>
      <c r="AG369" s="153"/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</row>
    <row r="370" spans="1:60" outlineLevel="1" x14ac:dyDescent="0.25">
      <c r="A370" s="154"/>
      <c r="B370" s="160"/>
      <c r="C370" s="201" t="s">
        <v>396</v>
      </c>
      <c r="D370" s="165"/>
      <c r="E370" s="173">
        <v>15</v>
      </c>
      <c r="F370" s="178"/>
      <c r="G370" s="178"/>
      <c r="H370" s="178"/>
      <c r="I370" s="178"/>
      <c r="J370" s="178"/>
      <c r="K370" s="178"/>
      <c r="L370" s="178"/>
      <c r="M370" s="178"/>
      <c r="N370" s="163"/>
      <c r="O370" s="163"/>
      <c r="P370" s="163"/>
      <c r="Q370" s="163"/>
      <c r="R370" s="163"/>
      <c r="S370" s="163"/>
      <c r="T370" s="164"/>
      <c r="U370" s="163"/>
      <c r="V370" s="153"/>
      <c r="W370" s="153"/>
      <c r="X370" s="153"/>
      <c r="Y370" s="153"/>
      <c r="Z370" s="153"/>
      <c r="AA370" s="153"/>
      <c r="AB370" s="153"/>
      <c r="AC370" s="153"/>
      <c r="AD370" s="153"/>
      <c r="AE370" s="153" t="s">
        <v>104</v>
      </c>
      <c r="AF370" s="153">
        <v>0</v>
      </c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</row>
    <row r="371" spans="1:60" outlineLevel="1" x14ac:dyDescent="0.25">
      <c r="A371" s="154"/>
      <c r="B371" s="160"/>
      <c r="C371" s="201" t="s">
        <v>397</v>
      </c>
      <c r="D371" s="165"/>
      <c r="E371" s="173">
        <v>5</v>
      </c>
      <c r="F371" s="178"/>
      <c r="G371" s="178"/>
      <c r="H371" s="178"/>
      <c r="I371" s="178"/>
      <c r="J371" s="178"/>
      <c r="K371" s="178"/>
      <c r="L371" s="178"/>
      <c r="M371" s="178"/>
      <c r="N371" s="163"/>
      <c r="O371" s="163"/>
      <c r="P371" s="163"/>
      <c r="Q371" s="163"/>
      <c r="R371" s="163"/>
      <c r="S371" s="163"/>
      <c r="T371" s="164"/>
      <c r="U371" s="163"/>
      <c r="V371" s="153"/>
      <c r="W371" s="153"/>
      <c r="X371" s="153"/>
      <c r="Y371" s="153"/>
      <c r="Z371" s="153"/>
      <c r="AA371" s="153"/>
      <c r="AB371" s="153"/>
      <c r="AC371" s="153"/>
      <c r="AD371" s="153"/>
      <c r="AE371" s="153" t="s">
        <v>104</v>
      </c>
      <c r="AF371" s="153">
        <v>0</v>
      </c>
      <c r="AG371" s="153"/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</row>
    <row r="372" spans="1:60" outlineLevel="1" x14ac:dyDescent="0.25">
      <c r="A372" s="154"/>
      <c r="B372" s="160"/>
      <c r="C372" s="202" t="s">
        <v>108</v>
      </c>
      <c r="D372" s="166"/>
      <c r="E372" s="174">
        <v>40</v>
      </c>
      <c r="F372" s="178"/>
      <c r="G372" s="178"/>
      <c r="H372" s="178"/>
      <c r="I372" s="178"/>
      <c r="J372" s="178"/>
      <c r="K372" s="178"/>
      <c r="L372" s="178"/>
      <c r="M372" s="178"/>
      <c r="N372" s="163"/>
      <c r="O372" s="163"/>
      <c r="P372" s="163"/>
      <c r="Q372" s="163"/>
      <c r="R372" s="163"/>
      <c r="S372" s="163"/>
      <c r="T372" s="164"/>
      <c r="U372" s="163"/>
      <c r="V372" s="153"/>
      <c r="W372" s="153"/>
      <c r="X372" s="153"/>
      <c r="Y372" s="153"/>
      <c r="Z372" s="153"/>
      <c r="AA372" s="153"/>
      <c r="AB372" s="153"/>
      <c r="AC372" s="153"/>
      <c r="AD372" s="153"/>
      <c r="AE372" s="153" t="s">
        <v>104</v>
      </c>
      <c r="AF372" s="153">
        <v>1</v>
      </c>
      <c r="AG372" s="153"/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</row>
    <row r="373" spans="1:60" outlineLevel="1" x14ac:dyDescent="0.25">
      <c r="A373" s="154">
        <v>77</v>
      </c>
      <c r="B373" s="160" t="s">
        <v>398</v>
      </c>
      <c r="C373" s="200" t="s">
        <v>399</v>
      </c>
      <c r="D373" s="162" t="s">
        <v>117</v>
      </c>
      <c r="E373" s="172">
        <v>60</v>
      </c>
      <c r="F373" s="284">
        <f>H373+J373</f>
        <v>0</v>
      </c>
      <c r="G373" s="178">
        <f>ROUND(E373*F373,2)</f>
        <v>0</v>
      </c>
      <c r="H373" s="179"/>
      <c r="I373" s="178">
        <f>ROUND(E373*H373,2)</f>
        <v>0</v>
      </c>
      <c r="J373" s="179"/>
      <c r="K373" s="178">
        <f>ROUND(E373*J373,2)</f>
        <v>0</v>
      </c>
      <c r="L373" s="178">
        <v>21</v>
      </c>
      <c r="M373" s="178">
        <f>G373*(1+L373/100)</f>
        <v>0</v>
      </c>
      <c r="N373" s="163">
        <v>2.4199999999999998E-3</v>
      </c>
      <c r="O373" s="163">
        <f>ROUND(E373*N373,5)</f>
        <v>0.1452</v>
      </c>
      <c r="P373" s="163">
        <v>0</v>
      </c>
      <c r="Q373" s="163">
        <f>ROUND(E373*P373,5)</f>
        <v>0</v>
      </c>
      <c r="R373" s="163"/>
      <c r="S373" s="163"/>
      <c r="T373" s="164">
        <v>0.05</v>
      </c>
      <c r="U373" s="163">
        <f>ROUND(E373*T373,2)</f>
        <v>3</v>
      </c>
      <c r="V373" s="153"/>
      <c r="W373" s="153"/>
      <c r="X373" s="153"/>
      <c r="Y373" s="153"/>
      <c r="Z373" s="153"/>
      <c r="AA373" s="153"/>
      <c r="AB373" s="153"/>
      <c r="AC373" s="153"/>
      <c r="AD373" s="153"/>
      <c r="AE373" s="153" t="s">
        <v>102</v>
      </c>
      <c r="AF373" s="153"/>
      <c r="AG373" s="153"/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</row>
    <row r="374" spans="1:60" outlineLevel="1" x14ac:dyDescent="0.25">
      <c r="A374" s="154"/>
      <c r="B374" s="160"/>
      <c r="C374" s="201" t="s">
        <v>400</v>
      </c>
      <c r="D374" s="165"/>
      <c r="E374" s="173"/>
      <c r="F374" s="178"/>
      <c r="G374" s="178"/>
      <c r="H374" s="178"/>
      <c r="I374" s="178"/>
      <c r="J374" s="178"/>
      <c r="K374" s="178"/>
      <c r="L374" s="178"/>
      <c r="M374" s="178"/>
      <c r="N374" s="163"/>
      <c r="O374" s="163"/>
      <c r="P374" s="163"/>
      <c r="Q374" s="163"/>
      <c r="R374" s="163"/>
      <c r="S374" s="163"/>
      <c r="T374" s="164"/>
      <c r="U374" s="163"/>
      <c r="V374" s="153"/>
      <c r="W374" s="153"/>
      <c r="X374" s="153"/>
      <c r="Y374" s="153"/>
      <c r="Z374" s="153"/>
      <c r="AA374" s="153"/>
      <c r="AB374" s="153"/>
      <c r="AC374" s="153"/>
      <c r="AD374" s="153"/>
      <c r="AE374" s="153" t="s">
        <v>104</v>
      </c>
      <c r="AF374" s="153">
        <v>0</v>
      </c>
      <c r="AG374" s="153"/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</row>
    <row r="375" spans="1:60" outlineLevel="1" x14ac:dyDescent="0.25">
      <c r="A375" s="154"/>
      <c r="B375" s="160"/>
      <c r="C375" s="201" t="s">
        <v>401</v>
      </c>
      <c r="D375" s="165"/>
      <c r="E375" s="173">
        <v>20</v>
      </c>
      <c r="F375" s="178"/>
      <c r="G375" s="178"/>
      <c r="H375" s="178"/>
      <c r="I375" s="178"/>
      <c r="J375" s="178"/>
      <c r="K375" s="178"/>
      <c r="L375" s="178"/>
      <c r="M375" s="178"/>
      <c r="N375" s="163"/>
      <c r="O375" s="163"/>
      <c r="P375" s="163"/>
      <c r="Q375" s="163"/>
      <c r="R375" s="163"/>
      <c r="S375" s="163"/>
      <c r="T375" s="164"/>
      <c r="U375" s="163"/>
      <c r="V375" s="153"/>
      <c r="W375" s="153"/>
      <c r="X375" s="153"/>
      <c r="Y375" s="153"/>
      <c r="Z375" s="153"/>
      <c r="AA375" s="153"/>
      <c r="AB375" s="153"/>
      <c r="AC375" s="153"/>
      <c r="AD375" s="153"/>
      <c r="AE375" s="153" t="s">
        <v>104</v>
      </c>
      <c r="AF375" s="153">
        <v>0</v>
      </c>
      <c r="AG375" s="153"/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</row>
    <row r="376" spans="1:60" outlineLevel="1" x14ac:dyDescent="0.25">
      <c r="A376" s="154"/>
      <c r="B376" s="160"/>
      <c r="C376" s="201" t="s">
        <v>402</v>
      </c>
      <c r="D376" s="165"/>
      <c r="E376" s="173">
        <v>20</v>
      </c>
      <c r="F376" s="178"/>
      <c r="G376" s="178"/>
      <c r="H376" s="178"/>
      <c r="I376" s="178"/>
      <c r="J376" s="178"/>
      <c r="K376" s="178"/>
      <c r="L376" s="178"/>
      <c r="M376" s="178"/>
      <c r="N376" s="163"/>
      <c r="O376" s="163"/>
      <c r="P376" s="163"/>
      <c r="Q376" s="163"/>
      <c r="R376" s="163"/>
      <c r="S376" s="163"/>
      <c r="T376" s="164"/>
      <c r="U376" s="163"/>
      <c r="V376" s="153"/>
      <c r="W376" s="153"/>
      <c r="X376" s="153"/>
      <c r="Y376" s="153"/>
      <c r="Z376" s="153"/>
      <c r="AA376" s="153"/>
      <c r="AB376" s="153"/>
      <c r="AC376" s="153"/>
      <c r="AD376" s="153"/>
      <c r="AE376" s="153" t="s">
        <v>104</v>
      </c>
      <c r="AF376" s="153">
        <v>0</v>
      </c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</row>
    <row r="377" spans="1:60" outlineLevel="1" x14ac:dyDescent="0.25">
      <c r="A377" s="154"/>
      <c r="B377" s="160"/>
      <c r="C377" s="201" t="s">
        <v>403</v>
      </c>
      <c r="D377" s="165"/>
      <c r="E377" s="173">
        <v>15</v>
      </c>
      <c r="F377" s="178"/>
      <c r="G377" s="178"/>
      <c r="H377" s="178"/>
      <c r="I377" s="178"/>
      <c r="J377" s="178"/>
      <c r="K377" s="178"/>
      <c r="L377" s="178"/>
      <c r="M377" s="178"/>
      <c r="N377" s="163"/>
      <c r="O377" s="163"/>
      <c r="P377" s="163"/>
      <c r="Q377" s="163"/>
      <c r="R377" s="163"/>
      <c r="S377" s="163"/>
      <c r="T377" s="164"/>
      <c r="U377" s="163"/>
      <c r="V377" s="153"/>
      <c r="W377" s="153"/>
      <c r="X377" s="153"/>
      <c r="Y377" s="153"/>
      <c r="Z377" s="153"/>
      <c r="AA377" s="153"/>
      <c r="AB377" s="153"/>
      <c r="AC377" s="153"/>
      <c r="AD377" s="153"/>
      <c r="AE377" s="153" t="s">
        <v>104</v>
      </c>
      <c r="AF377" s="153">
        <v>0</v>
      </c>
      <c r="AG377" s="153"/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</row>
    <row r="378" spans="1:60" outlineLevel="1" x14ac:dyDescent="0.25">
      <c r="A378" s="154"/>
      <c r="B378" s="160"/>
      <c r="C378" s="201" t="s">
        <v>404</v>
      </c>
      <c r="D378" s="165"/>
      <c r="E378" s="173">
        <v>5</v>
      </c>
      <c r="F378" s="178"/>
      <c r="G378" s="178"/>
      <c r="H378" s="178"/>
      <c r="I378" s="178"/>
      <c r="J378" s="178"/>
      <c r="K378" s="178"/>
      <c r="L378" s="178"/>
      <c r="M378" s="178"/>
      <c r="N378" s="163"/>
      <c r="O378" s="163"/>
      <c r="P378" s="163"/>
      <c r="Q378" s="163"/>
      <c r="R378" s="163"/>
      <c r="S378" s="163"/>
      <c r="T378" s="164"/>
      <c r="U378" s="163"/>
      <c r="V378" s="153"/>
      <c r="W378" s="153"/>
      <c r="X378" s="153"/>
      <c r="Y378" s="153"/>
      <c r="Z378" s="153"/>
      <c r="AA378" s="153"/>
      <c r="AB378" s="153"/>
      <c r="AC378" s="153"/>
      <c r="AD378" s="153"/>
      <c r="AE378" s="153" t="s">
        <v>104</v>
      </c>
      <c r="AF378" s="153">
        <v>0</v>
      </c>
      <c r="AG378" s="153"/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</row>
    <row r="379" spans="1:60" outlineLevel="1" x14ac:dyDescent="0.25">
      <c r="A379" s="189"/>
      <c r="B379" s="190"/>
      <c r="C379" s="207" t="s">
        <v>108</v>
      </c>
      <c r="D379" s="191"/>
      <c r="E379" s="192">
        <v>60</v>
      </c>
      <c r="F379" s="193"/>
      <c r="G379" s="193"/>
      <c r="H379" s="193"/>
      <c r="I379" s="193"/>
      <c r="J379" s="193"/>
      <c r="K379" s="193"/>
      <c r="L379" s="193"/>
      <c r="M379" s="193"/>
      <c r="N379" s="194"/>
      <c r="O379" s="194"/>
      <c r="P379" s="194"/>
      <c r="Q379" s="194"/>
      <c r="R379" s="194"/>
      <c r="S379" s="194"/>
      <c r="T379" s="195"/>
      <c r="U379" s="194"/>
      <c r="V379" s="153"/>
      <c r="W379" s="153"/>
      <c r="X379" s="153"/>
      <c r="Y379" s="153"/>
      <c r="Z379" s="153"/>
      <c r="AA379" s="153"/>
      <c r="AB379" s="153"/>
      <c r="AC379" s="153"/>
      <c r="AD379" s="153"/>
      <c r="AE379" s="153" t="s">
        <v>104</v>
      </c>
      <c r="AF379" s="153">
        <v>1</v>
      </c>
      <c r="AG379" s="153"/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</row>
    <row r="380" spans="1:60" x14ac:dyDescent="0.25">
      <c r="A380" s="6"/>
      <c r="B380" s="7" t="s">
        <v>405</v>
      </c>
      <c r="C380" s="208" t="s">
        <v>405</v>
      </c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AC380">
        <v>15</v>
      </c>
      <c r="AD380">
        <v>21</v>
      </c>
    </row>
    <row r="381" spans="1:60" x14ac:dyDescent="0.25">
      <c r="A381" s="196"/>
      <c r="B381" s="197" t="s">
        <v>28</v>
      </c>
      <c r="C381" s="209" t="s">
        <v>405</v>
      </c>
      <c r="D381" s="198"/>
      <c r="E381" s="198"/>
      <c r="F381" s="198"/>
      <c r="G381" s="199">
        <f>G8+G153+G167+G280+G296+G310+G317+G345+G354</f>
        <v>0</v>
      </c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AC381">
        <f>SUMIF(L7:L379,AC380,G7:G379)</f>
        <v>0</v>
      </c>
      <c r="AD381">
        <f>SUMIF(L7:L379,AD380,G7:G379)</f>
        <v>0</v>
      </c>
      <c r="AE381" t="s">
        <v>406</v>
      </c>
    </row>
    <row r="382" spans="1:60" x14ac:dyDescent="0.25">
      <c r="A382" s="6"/>
      <c r="B382" s="7" t="s">
        <v>405</v>
      </c>
      <c r="C382" s="208" t="s">
        <v>405</v>
      </c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</row>
    <row r="383" spans="1:60" x14ac:dyDescent="0.25">
      <c r="A383" s="6"/>
      <c r="B383" s="7" t="s">
        <v>405</v>
      </c>
      <c r="C383" s="208" t="s">
        <v>405</v>
      </c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</row>
    <row r="384" spans="1:60" x14ac:dyDescent="0.25">
      <c r="A384" s="270" t="s">
        <v>407</v>
      </c>
      <c r="B384" s="270"/>
      <c r="C384" s="271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</row>
    <row r="385" spans="1:31" x14ac:dyDescent="0.25">
      <c r="A385" s="272"/>
      <c r="B385" s="273"/>
      <c r="C385" s="274"/>
      <c r="D385" s="273"/>
      <c r="E385" s="273"/>
      <c r="F385" s="273"/>
      <c r="G385" s="275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AE385" t="s">
        <v>408</v>
      </c>
    </row>
    <row r="386" spans="1:31" x14ac:dyDescent="0.25">
      <c r="A386" s="276"/>
      <c r="B386" s="277"/>
      <c r="C386" s="278"/>
      <c r="D386" s="277"/>
      <c r="E386" s="277"/>
      <c r="F386" s="277"/>
      <c r="G386" s="279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</row>
    <row r="387" spans="1:31" x14ac:dyDescent="0.25">
      <c r="A387" s="276"/>
      <c r="B387" s="277"/>
      <c r="C387" s="278"/>
      <c r="D387" s="277"/>
      <c r="E387" s="277"/>
      <c r="F387" s="277"/>
      <c r="G387" s="279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</row>
    <row r="388" spans="1:31" x14ac:dyDescent="0.25">
      <c r="A388" s="276"/>
      <c r="B388" s="277"/>
      <c r="C388" s="278"/>
      <c r="D388" s="277"/>
      <c r="E388" s="277"/>
      <c r="F388" s="277"/>
      <c r="G388" s="279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</row>
    <row r="389" spans="1:31" x14ac:dyDescent="0.25">
      <c r="A389" s="280"/>
      <c r="B389" s="281"/>
      <c r="C389" s="282"/>
      <c r="D389" s="281"/>
      <c r="E389" s="281"/>
      <c r="F389" s="281"/>
      <c r="G389" s="283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</row>
    <row r="390" spans="1:31" x14ac:dyDescent="0.25">
      <c r="A390" s="6"/>
      <c r="B390" s="7" t="s">
        <v>405</v>
      </c>
      <c r="C390" s="208" t="s">
        <v>405</v>
      </c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</row>
    <row r="391" spans="1:31" x14ac:dyDescent="0.25">
      <c r="C391" s="210"/>
      <c r="AE391" t="s">
        <v>409</v>
      </c>
    </row>
  </sheetData>
  <sheetProtection algorithmName="SHA-512" hashValue="xh8H9I5N2pDqxqlLw0R/P+Wjo3652kIzeyZPcEDaUm/OhuLBr4+k6yLGWkup6+M2Lpq2DerIa2sNbILHyJuFbA==" saltValue="qOicCVMx3tW1P/RgMhyCOA==" spinCount="100000" sheet="1" objects="1" scenarios="1"/>
  <mergeCells count="6">
    <mergeCell ref="A385:G389"/>
    <mergeCell ref="A1:G1"/>
    <mergeCell ref="C2:G2"/>
    <mergeCell ref="C3:G3"/>
    <mergeCell ref="C4:G4"/>
    <mergeCell ref="A384:C384"/>
  </mergeCells>
  <conditionalFormatting sqref="F1:F1048576">
    <cfRule type="containsText" dxfId="0" priority="1" operator="containsText" text="0">
      <formula>NOT(ISERROR(SEARCH("0",F1)))</formula>
    </cfRule>
  </conditionalFormatting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2023-02-08T00:29:59Z</dcterms:modified>
</cp:coreProperties>
</file>